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60010-zaiseika\000000MASTER\（け）決算カード\"/>
    </mc:Choice>
  </mc:AlternateContent>
  <bookViews>
    <workbookView xWindow="0" yWindow="0" windowWidth="20490" windowHeight="6840" tabRatio="836"/>
  </bookViews>
  <sheets>
    <sheet name="推移表" sheetId="1" r:id="rId1"/>
    <sheet name="R4類似団体" sheetId="8" r:id="rId2"/>
    <sheet name="R3類似団体" sheetId="6" r:id="rId3"/>
    <sheet name="R2類似団体" sheetId="5" r:id="rId4"/>
    <sheet name="H31類似団体" sheetId="4" r:id="rId5"/>
    <sheet name="H30類似団体" sheetId="3" r:id="rId6"/>
    <sheet name="平成15年度1市3町の指標等のカメラデータ" sheetId="2" r:id="rId7"/>
  </sheets>
  <definedNames>
    <definedName name="_xlnm._FilterDatabase" localSheetId="5" hidden="1">H30類似団体!$A$5:$D$111</definedName>
    <definedName name="_xlnm._FilterDatabase" localSheetId="4" hidden="1">H31類似団体!$A$5:$D$105</definedName>
    <definedName name="_xlnm._FilterDatabase" localSheetId="3" hidden="1">'R2類似団体'!$A$5:$D$105</definedName>
    <definedName name="_xlnm._FilterDatabase" localSheetId="2" hidden="1">'R3類似団体'!$A$5:$D$105</definedName>
    <definedName name="_xlnm._FilterDatabase" localSheetId="1" hidden="1">'R4類似団体'!$A$5:$D$102</definedName>
    <definedName name="_xlnm.Print_Area" localSheetId="0">推移表!$C$1:$Y$242</definedName>
    <definedName name="_xlnm.Print_Area" localSheetId="6">平成15年度1市3町の指標等のカメラデータ!$C$11:$N$20</definedName>
  </definedNames>
  <calcPr calcId="152511"/>
</workbook>
</file>

<file path=xl/calcChain.xml><?xml version="1.0" encoding="utf-8"?>
<calcChain xmlns="http://schemas.openxmlformats.org/spreadsheetml/2006/main">
  <c r="Y15" i="1" l="1"/>
  <c r="X15" i="1"/>
  <c r="W15" i="1"/>
  <c r="V15" i="1"/>
  <c r="U15" i="1"/>
  <c r="Y99" i="1" l="1"/>
  <c r="Y12" i="1"/>
  <c r="Y14" i="1"/>
  <c r="Y26" i="1" s="1"/>
  <c r="X234" i="1" l="1"/>
  <c r="X232" i="1"/>
  <c r="X230" i="1"/>
  <c r="X227" i="1"/>
  <c r="X223" i="1"/>
  <c r="X224" i="1" s="1"/>
  <c r="X218" i="1"/>
  <c r="X216" i="1"/>
  <c r="X202" i="1"/>
  <c r="X184" i="1"/>
  <c r="X187" i="1" s="1"/>
  <c r="X200" i="1" s="1"/>
  <c r="X180" i="1"/>
  <c r="X170" i="1"/>
  <c r="X168" i="1"/>
  <c r="X158" i="1"/>
  <c r="X161" i="1" s="1"/>
  <c r="X154" i="1"/>
  <c r="X141" i="1"/>
  <c r="X134" i="1"/>
  <c r="X144" i="1" s="1"/>
  <c r="X133" i="1"/>
  <c r="X114" i="1"/>
  <c r="X117" i="1" s="1"/>
  <c r="X130" i="1" s="1"/>
  <c r="X102" i="1"/>
  <c r="X95" i="1"/>
  <c r="X79" i="1"/>
  <c r="X82" i="1" s="1"/>
  <c r="X98" i="1" s="1"/>
  <c r="X233" i="1" s="1"/>
  <c r="X235" i="1" s="1"/>
  <c r="X67" i="1"/>
  <c r="X33" i="1"/>
  <c r="X21" i="1"/>
  <c r="X12" i="1"/>
  <c r="X14" i="1" s="1"/>
  <c r="X9" i="1"/>
  <c r="X4" i="1"/>
  <c r="D99" i="8"/>
  <c r="D98" i="8"/>
  <c r="D83" i="8"/>
  <c r="D84" i="8"/>
  <c r="D58" i="8"/>
  <c r="D59" i="8"/>
  <c r="D60" i="8"/>
  <c r="D57" i="8"/>
  <c r="D16" i="8"/>
  <c r="D17" i="8"/>
  <c r="D12" i="8"/>
  <c r="D8" i="8"/>
  <c r="D95" i="8"/>
  <c r="D100" i="8"/>
  <c r="D94" i="8"/>
  <c r="D91" i="8"/>
  <c r="D82" i="8"/>
  <c r="D78" i="8"/>
  <c r="D74" i="8"/>
  <c r="D70" i="8"/>
  <c r="D55" i="8"/>
  <c r="D52" i="8"/>
  <c r="D48" i="8"/>
  <c r="D44" i="8"/>
  <c r="D40" i="8"/>
  <c r="D33" i="8"/>
  <c r="D29" i="8"/>
  <c r="D23" i="8"/>
  <c r="D21" i="8"/>
  <c r="D15" i="8"/>
  <c r="D10" i="8"/>
  <c r="D7" i="8"/>
  <c r="D97" i="8"/>
  <c r="D93" i="8"/>
  <c r="D90" i="8"/>
  <c r="D87" i="8"/>
  <c r="D81" i="8"/>
  <c r="D77" i="8"/>
  <c r="D73" i="8"/>
  <c r="D69" i="8"/>
  <c r="D66" i="8"/>
  <c r="D63" i="8"/>
  <c r="D54" i="8"/>
  <c r="D51" i="8"/>
  <c r="D47" i="8"/>
  <c r="D43" i="8"/>
  <c r="D39" i="8"/>
  <c r="D36" i="8"/>
  <c r="D32" i="8"/>
  <c r="D28" i="8"/>
  <c r="D26" i="8"/>
  <c r="D20" i="8"/>
  <c r="D14" i="8"/>
  <c r="D9" i="8"/>
  <c r="D6" i="8"/>
  <c r="D102" i="8"/>
  <c r="D96" i="8"/>
  <c r="D89" i="8"/>
  <c r="D86" i="8"/>
  <c r="D80" i="8"/>
  <c r="D76" i="8"/>
  <c r="D72" i="8"/>
  <c r="D68" i="8"/>
  <c r="D65" i="8"/>
  <c r="D62" i="8"/>
  <c r="D50" i="8"/>
  <c r="D46" i="8"/>
  <c r="D42" i="8"/>
  <c r="D38" i="8"/>
  <c r="D35" i="8"/>
  <c r="D31" i="8"/>
  <c r="D25" i="8"/>
  <c r="D19" i="8"/>
  <c r="D13" i="8"/>
  <c r="D101" i="8"/>
  <c r="D92" i="8"/>
  <c r="D88" i="8"/>
  <c r="D85" i="8"/>
  <c r="D79" i="8"/>
  <c r="D75" i="8"/>
  <c r="D71" i="8"/>
  <c r="D67" i="8"/>
  <c r="D64" i="8"/>
  <c r="D61" i="8"/>
  <c r="D56" i="8"/>
  <c r="D53" i="8"/>
  <c r="D49" i="8"/>
  <c r="D45" i="8"/>
  <c r="D41" i="8"/>
  <c r="D37" i="8"/>
  <c r="D34" i="8"/>
  <c r="D30" i="8"/>
  <c r="D27" i="8"/>
  <c r="D24" i="8"/>
  <c r="D22" i="8"/>
  <c r="D18" i="8"/>
  <c r="D11" i="8"/>
  <c r="D4" i="8" l="1"/>
  <c r="X174" i="1"/>
  <c r="X237" i="1" s="1"/>
  <c r="X175" i="1"/>
  <c r="X27" i="1"/>
  <c r="X26" i="1"/>
  <c r="X99" i="1"/>
  <c r="X131" i="1"/>
  <c r="X238" i="1"/>
  <c r="F232" i="1"/>
  <c r="G232" i="1"/>
  <c r="H232" i="1"/>
  <c r="I232" i="1"/>
  <c r="J232" i="1"/>
  <c r="K232" i="1"/>
  <c r="L232" i="1"/>
  <c r="M232" i="1"/>
  <c r="F227" i="1"/>
  <c r="G227" i="1"/>
  <c r="H227" i="1"/>
  <c r="I227" i="1"/>
  <c r="J227" i="1"/>
  <c r="K227" i="1"/>
  <c r="L227" i="1"/>
  <c r="M227" i="1"/>
  <c r="F202" i="1"/>
  <c r="G202" i="1"/>
  <c r="H202" i="1"/>
  <c r="I202" i="1"/>
  <c r="J202" i="1"/>
  <c r="K202" i="1"/>
  <c r="L202" i="1"/>
  <c r="M202" i="1"/>
  <c r="F180" i="1"/>
  <c r="G180" i="1"/>
  <c r="H180" i="1"/>
  <c r="I180" i="1"/>
  <c r="J180" i="1"/>
  <c r="K180" i="1"/>
  <c r="L180" i="1"/>
  <c r="M180" i="1"/>
  <c r="F154" i="1"/>
  <c r="G154" i="1"/>
  <c r="H154" i="1"/>
  <c r="I154" i="1"/>
  <c r="J154" i="1"/>
  <c r="K154" i="1"/>
  <c r="L154" i="1"/>
  <c r="M154" i="1"/>
  <c r="F133" i="1"/>
  <c r="G133" i="1"/>
  <c r="H133" i="1"/>
  <c r="I133" i="1"/>
  <c r="J133" i="1"/>
  <c r="K133" i="1"/>
  <c r="L133" i="1"/>
  <c r="M133" i="1"/>
  <c r="F102" i="1"/>
  <c r="G102" i="1"/>
  <c r="H102" i="1"/>
  <c r="I102" i="1"/>
  <c r="J102" i="1"/>
  <c r="K102" i="1"/>
  <c r="L102" i="1"/>
  <c r="M102" i="1"/>
  <c r="F67" i="1"/>
  <c r="G67" i="1"/>
  <c r="H67" i="1"/>
  <c r="I67" i="1"/>
  <c r="J67" i="1"/>
  <c r="K67" i="1"/>
  <c r="L67" i="1"/>
  <c r="M67" i="1"/>
  <c r="F9" i="1"/>
  <c r="G9" i="1"/>
  <c r="H9" i="1"/>
  <c r="I9" i="1"/>
  <c r="J9" i="1"/>
  <c r="K9" i="1"/>
  <c r="L9" i="1"/>
  <c r="M9" i="1"/>
  <c r="X239" i="1" l="1"/>
  <c r="X241" i="1" s="1"/>
  <c r="W234" i="1"/>
  <c r="W232" i="1"/>
  <c r="W230" i="1"/>
  <c r="W227" i="1"/>
  <c r="W223" i="1"/>
  <c r="W224" i="1" s="1"/>
  <c r="W218" i="1"/>
  <c r="W216" i="1"/>
  <c r="W202" i="1"/>
  <c r="W184" i="1"/>
  <c r="W187" i="1" s="1"/>
  <c r="W200" i="1" s="1"/>
  <c r="W180" i="1"/>
  <c r="W170" i="1"/>
  <c r="W168" i="1" s="1"/>
  <c r="W158" i="1"/>
  <c r="W161" i="1" s="1"/>
  <c r="W154" i="1"/>
  <c r="W141" i="1"/>
  <c r="W134" i="1"/>
  <c r="W144" i="1" s="1"/>
  <c r="W133" i="1"/>
  <c r="W114" i="1"/>
  <c r="W117" i="1" s="1"/>
  <c r="W130" i="1" s="1"/>
  <c r="W102" i="1"/>
  <c r="W95" i="1"/>
  <c r="W79" i="1"/>
  <c r="W82" i="1" s="1"/>
  <c r="W98" i="1" s="1"/>
  <c r="W233" i="1" s="1"/>
  <c r="W235" i="1" s="1"/>
  <c r="W67" i="1"/>
  <c r="W33" i="1"/>
  <c r="W21" i="1"/>
  <c r="W12" i="1"/>
  <c r="W14" i="1" s="1"/>
  <c r="W9" i="1"/>
  <c r="W4" i="1"/>
  <c r="W174" i="1" l="1"/>
  <c r="W237" i="1" s="1"/>
  <c r="W26" i="1"/>
  <c r="W99" i="1"/>
  <c r="W131" i="1"/>
  <c r="W175" i="1"/>
  <c r="W27" i="1"/>
  <c r="W238" i="1"/>
  <c r="W239" i="1" l="1"/>
  <c r="W241" i="1" s="1"/>
  <c r="Y158" i="1"/>
  <c r="Y161" i="1" l="1"/>
  <c r="V234" i="1"/>
  <c r="V232" i="1"/>
  <c r="V230" i="1"/>
  <c r="V227" i="1"/>
  <c r="V223" i="1"/>
  <c r="V224" i="1" s="1"/>
  <c r="V218" i="1"/>
  <c r="V216" i="1"/>
  <c r="V202" i="1"/>
  <c r="V184" i="1"/>
  <c r="V187" i="1" s="1"/>
  <c r="V200" i="1" s="1"/>
  <c r="V180" i="1"/>
  <c r="V170" i="1"/>
  <c r="V168" i="1" s="1"/>
  <c r="V158" i="1"/>
  <c r="V161" i="1" s="1"/>
  <c r="V154" i="1"/>
  <c r="V141" i="1"/>
  <c r="V134" i="1"/>
  <c r="V133" i="1"/>
  <c r="V114" i="1"/>
  <c r="V117" i="1" s="1"/>
  <c r="V130" i="1" s="1"/>
  <c r="V102" i="1"/>
  <c r="V95" i="1"/>
  <c r="V79" i="1"/>
  <c r="V82" i="1" s="1"/>
  <c r="V98" i="1" s="1"/>
  <c r="V233" i="1" s="1"/>
  <c r="V235" i="1" s="1"/>
  <c r="V67" i="1"/>
  <c r="V33" i="1"/>
  <c r="V21" i="1"/>
  <c r="V12" i="1"/>
  <c r="V14" i="1" s="1"/>
  <c r="V9" i="1"/>
  <c r="V4" i="1"/>
  <c r="V144" i="1" l="1"/>
  <c r="V174" i="1"/>
  <c r="V237" i="1" s="1"/>
  <c r="V238" i="1"/>
  <c r="V26" i="1"/>
  <c r="V99" i="1"/>
  <c r="V131" i="1"/>
  <c r="V175" i="1"/>
  <c r="V27" i="1"/>
  <c r="Y95" i="1"/>
  <c r="D104" i="6"/>
  <c r="D100" i="6"/>
  <c r="D96" i="6"/>
  <c r="D92" i="6"/>
  <c r="D88" i="6"/>
  <c r="D84" i="6"/>
  <c r="D80" i="6"/>
  <c r="D76" i="6"/>
  <c r="D72" i="6"/>
  <c r="D68" i="6"/>
  <c r="D64" i="6"/>
  <c r="D60" i="6"/>
  <c r="D56" i="6"/>
  <c r="D52" i="6"/>
  <c r="D48" i="6"/>
  <c r="D44" i="6"/>
  <c r="D40" i="6"/>
  <c r="D36" i="6"/>
  <c r="D32" i="6"/>
  <c r="D28" i="6"/>
  <c r="D24" i="6"/>
  <c r="D20" i="6"/>
  <c r="D16" i="6"/>
  <c r="D12" i="6"/>
  <c r="D8" i="6"/>
  <c r="D101" i="6"/>
  <c r="D89" i="6"/>
  <c r="D73" i="6"/>
  <c r="D61" i="6"/>
  <c r="D53" i="6"/>
  <c r="D41" i="6"/>
  <c r="D21" i="6"/>
  <c r="D103" i="6"/>
  <c r="D99" i="6"/>
  <c r="D95" i="6"/>
  <c r="D91" i="6"/>
  <c r="D87" i="6"/>
  <c r="D83" i="6"/>
  <c r="D79" i="6"/>
  <c r="D75" i="6"/>
  <c r="D71" i="6"/>
  <c r="D67" i="6"/>
  <c r="D63" i="6"/>
  <c r="D59" i="6"/>
  <c r="D55" i="6"/>
  <c r="D51" i="6"/>
  <c r="D47" i="6"/>
  <c r="D43" i="6"/>
  <c r="D39" i="6"/>
  <c r="D35" i="6"/>
  <c r="D31" i="6"/>
  <c r="D27" i="6"/>
  <c r="D23" i="6"/>
  <c r="D19" i="6"/>
  <c r="D15" i="6"/>
  <c r="D11" i="6"/>
  <c r="D7" i="6"/>
  <c r="D97" i="6"/>
  <c r="D93" i="6"/>
  <c r="D85" i="6"/>
  <c r="D81" i="6"/>
  <c r="D69" i="6"/>
  <c r="D65" i="6"/>
  <c r="D57" i="6"/>
  <c r="D45" i="6"/>
  <c r="D33" i="6"/>
  <c r="D25" i="6"/>
  <c r="D17" i="6"/>
  <c r="D13" i="6"/>
  <c r="D102" i="6"/>
  <c r="D98" i="6"/>
  <c r="D94" i="6"/>
  <c r="D90" i="6"/>
  <c r="D86" i="6"/>
  <c r="D82" i="6"/>
  <c r="D78" i="6"/>
  <c r="D74" i="6"/>
  <c r="D70" i="6"/>
  <c r="D66" i="6"/>
  <c r="D62" i="6"/>
  <c r="D58" i="6"/>
  <c r="D54" i="6"/>
  <c r="D50" i="6"/>
  <c r="D46" i="6"/>
  <c r="D42" i="6"/>
  <c r="D38" i="6"/>
  <c r="D34" i="6"/>
  <c r="D30" i="6"/>
  <c r="D26" i="6"/>
  <c r="D22" i="6"/>
  <c r="D18" i="6"/>
  <c r="D14" i="6"/>
  <c r="D10" i="6"/>
  <c r="D6" i="6"/>
  <c r="D105" i="6"/>
  <c r="D77" i="6"/>
  <c r="D49" i="6"/>
  <c r="D37" i="6"/>
  <c r="D29" i="6"/>
  <c r="D9" i="6"/>
  <c r="V239" i="1" l="1"/>
  <c r="V241" i="1" s="1"/>
  <c r="D4" i="6"/>
  <c r="U223" i="1"/>
  <c r="U224" i="1" s="1"/>
  <c r="Y223" i="1"/>
  <c r="Y224" i="1" s="1"/>
  <c r="D76" i="5"/>
  <c r="D75" i="5"/>
  <c r="Y184" i="1" l="1"/>
  <c r="U184" i="1"/>
  <c r="U187" i="1" s="1"/>
  <c r="U158" i="1"/>
  <c r="U95" i="1"/>
  <c r="Y79" i="1"/>
  <c r="Y82" i="1" s="1"/>
  <c r="Y98" i="1" s="1"/>
  <c r="Y187" i="1" l="1"/>
  <c r="U4" i="1"/>
  <c r="Y4" i="1"/>
  <c r="D4" i="4" l="1"/>
  <c r="D39" i="4"/>
  <c r="D16" i="4"/>
  <c r="D22" i="4"/>
  <c r="D15" i="4"/>
  <c r="D105" i="5"/>
  <c r="D101" i="5"/>
  <c r="D97" i="5"/>
  <c r="D93" i="5"/>
  <c r="D89" i="5"/>
  <c r="D85" i="5"/>
  <c r="D81" i="5"/>
  <c r="D77" i="5"/>
  <c r="D72" i="5"/>
  <c r="D68" i="5"/>
  <c r="D64" i="5"/>
  <c r="D60" i="5"/>
  <c r="D56" i="5"/>
  <c r="D52" i="5"/>
  <c r="D49" i="5"/>
  <c r="D45" i="5"/>
  <c r="D41" i="5"/>
  <c r="D37" i="5"/>
  <c r="D33" i="5"/>
  <c r="D29" i="5"/>
  <c r="D25" i="5"/>
  <c r="D21" i="5"/>
  <c r="D17" i="5"/>
  <c r="D13" i="5"/>
  <c r="D9" i="5"/>
  <c r="D104" i="5"/>
  <c r="D100" i="5"/>
  <c r="D96" i="5"/>
  <c r="D92" i="5"/>
  <c r="D88" i="5"/>
  <c r="D84" i="5"/>
  <c r="D80" i="5"/>
  <c r="D71" i="5"/>
  <c r="D67" i="5"/>
  <c r="D63" i="5"/>
  <c r="D59" i="5"/>
  <c r="D55" i="5"/>
  <c r="D51" i="5"/>
  <c r="D48" i="5"/>
  <c r="D44" i="5"/>
  <c r="D40" i="5"/>
  <c r="D36" i="5"/>
  <c r="D32" i="5"/>
  <c r="D28" i="5"/>
  <c r="D24" i="5"/>
  <c r="D20" i="5"/>
  <c r="D16" i="5"/>
  <c r="D12" i="5"/>
  <c r="D8" i="5"/>
  <c r="D102" i="5"/>
  <c r="D94" i="5"/>
  <c r="D86" i="5"/>
  <c r="D78" i="5"/>
  <c r="D69" i="5"/>
  <c r="D61" i="5"/>
  <c r="D53" i="5"/>
  <c r="D46" i="5"/>
  <c r="D38" i="5"/>
  <c r="D30" i="5"/>
  <c r="D22" i="5"/>
  <c r="D10" i="5"/>
  <c r="D103" i="5"/>
  <c r="D99" i="5"/>
  <c r="D95" i="5"/>
  <c r="D91" i="5"/>
  <c r="D87" i="5"/>
  <c r="D83" i="5"/>
  <c r="D79" i="5"/>
  <c r="D74" i="5"/>
  <c r="D70" i="5"/>
  <c r="D66" i="5"/>
  <c r="D62" i="5"/>
  <c r="D58" i="5"/>
  <c r="D54" i="5"/>
  <c r="D50" i="5"/>
  <c r="D47" i="5"/>
  <c r="D43" i="5"/>
  <c r="D39" i="5"/>
  <c r="D35" i="5"/>
  <c r="D31" i="5"/>
  <c r="D27" i="5"/>
  <c r="D23" i="5"/>
  <c r="D19" i="5"/>
  <c r="D15" i="5"/>
  <c r="D11" i="5"/>
  <c r="D7" i="5"/>
  <c r="D98" i="5"/>
  <c r="D90" i="5"/>
  <c r="D82" i="5"/>
  <c r="D73" i="5"/>
  <c r="D65" i="5"/>
  <c r="D57" i="5"/>
  <c r="D42" i="5"/>
  <c r="D34" i="5"/>
  <c r="D26" i="5"/>
  <c r="D18" i="5"/>
  <c r="D14" i="5"/>
  <c r="D6" i="5"/>
  <c r="D4" i="5" l="1"/>
  <c r="D104" i="4"/>
  <c r="D100" i="4"/>
  <c r="D96" i="4"/>
  <c r="D93" i="4"/>
  <c r="D89" i="4"/>
  <c r="D86" i="4"/>
  <c r="D82" i="4"/>
  <c r="D78" i="4"/>
  <c r="D75" i="4"/>
  <c r="D68" i="4"/>
  <c r="D64" i="4"/>
  <c r="D61" i="4"/>
  <c r="D57" i="4"/>
  <c r="D53" i="4"/>
  <c r="D50" i="4"/>
  <c r="D46" i="4"/>
  <c r="D40" i="4"/>
  <c r="D35" i="4"/>
  <c r="D31" i="4"/>
  <c r="D27" i="4"/>
  <c r="D23" i="4"/>
  <c r="D19" i="4"/>
  <c r="D14" i="4"/>
  <c r="D10" i="4"/>
  <c r="D6" i="4"/>
  <c r="D99" i="4"/>
  <c r="D95" i="4"/>
  <c r="D92" i="4"/>
  <c r="D85" i="4"/>
  <c r="D81" i="4"/>
  <c r="D74" i="4"/>
  <c r="D71" i="4"/>
  <c r="D67" i="4"/>
  <c r="D63" i="4"/>
  <c r="D60" i="4"/>
  <c r="D56" i="4"/>
  <c r="D49" i="4"/>
  <c r="D45" i="4"/>
  <c r="D43" i="4"/>
  <c r="D38" i="4"/>
  <c r="D34" i="4"/>
  <c r="D30" i="4"/>
  <c r="D26" i="4"/>
  <c r="D13" i="4"/>
  <c r="D9" i="4"/>
  <c r="D87" i="4"/>
  <c r="D58" i="4"/>
  <c r="D47" i="4"/>
  <c r="D36" i="4"/>
  <c r="D24" i="4"/>
  <c r="D11" i="4"/>
  <c r="D103" i="4"/>
  <c r="D18" i="4"/>
  <c r="D73" i="4"/>
  <c r="D55" i="4"/>
  <c r="D48" i="4"/>
  <c r="D42" i="4"/>
  <c r="D33" i="4"/>
  <c r="D25" i="4"/>
  <c r="D17" i="4"/>
  <c r="D8" i="4"/>
  <c r="D101" i="4"/>
  <c r="D97" i="4"/>
  <c r="D90" i="4"/>
  <c r="D79" i="4"/>
  <c r="D72" i="4"/>
  <c r="D65" i="4"/>
  <c r="D54" i="4"/>
  <c r="D28" i="4"/>
  <c r="D20" i="4"/>
  <c r="D7" i="4"/>
  <c r="D102" i="4"/>
  <c r="D98" i="4"/>
  <c r="D91" i="4"/>
  <c r="D88" i="4"/>
  <c r="D84" i="4"/>
  <c r="D80" i="4"/>
  <c r="D77" i="4"/>
  <c r="D70" i="4"/>
  <c r="D66" i="4"/>
  <c r="D59" i="4"/>
  <c r="D52" i="4"/>
  <c r="D44" i="4"/>
  <c r="D37" i="4"/>
  <c r="D29" i="4"/>
  <c r="D21" i="4"/>
  <c r="D12" i="4"/>
  <c r="D105" i="4"/>
  <c r="D94" i="4"/>
  <c r="D83" i="4"/>
  <c r="D76" i="4"/>
  <c r="D69" i="4"/>
  <c r="D62" i="4"/>
  <c r="D51" i="4"/>
  <c r="D41" i="4"/>
  <c r="D32" i="4"/>
  <c r="U33" i="1" l="1"/>
  <c r="U110" i="1" l="1"/>
  <c r="D4" i="3" l="1"/>
  <c r="T158" i="1" l="1"/>
  <c r="T95" i="1"/>
  <c r="Y33" i="1"/>
  <c r="T33" i="1"/>
  <c r="T79" i="1"/>
  <c r="T82" i="1" s="1"/>
  <c r="T98" i="1" s="1"/>
  <c r="D41" i="3"/>
  <c r="D7" i="3"/>
  <c r="D6" i="3"/>
  <c r="D8" i="3"/>
  <c r="D25" i="3"/>
  <c r="D29" i="3"/>
  <c r="D33" i="3"/>
  <c r="D37" i="3"/>
  <c r="D42" i="3"/>
  <c r="D46" i="3"/>
  <c r="D50" i="3"/>
  <c r="D54" i="3"/>
  <c r="D58" i="3"/>
  <c r="D62" i="3"/>
  <c r="D66" i="3"/>
  <c r="D70" i="3"/>
  <c r="D74" i="3"/>
  <c r="D78" i="3"/>
  <c r="D82" i="3"/>
  <c r="D86" i="3"/>
  <c r="D90" i="3"/>
  <c r="D94" i="3"/>
  <c r="D98" i="3"/>
  <c r="D102" i="3"/>
  <c r="D106" i="3"/>
  <c r="D110" i="3"/>
  <c r="D27" i="3"/>
  <c r="D56" i="3"/>
  <c r="D68" i="3"/>
  <c r="D76" i="3"/>
  <c r="D84" i="3"/>
  <c r="D92" i="3"/>
  <c r="D100" i="3"/>
  <c r="D108" i="3"/>
  <c r="D28" i="3"/>
  <c r="D36" i="3"/>
  <c r="D45" i="3"/>
  <c r="D53" i="3"/>
  <c r="D61" i="3"/>
  <c r="D69" i="3"/>
  <c r="D81" i="3"/>
  <c r="D89" i="3"/>
  <c r="D97" i="3"/>
  <c r="D105" i="3"/>
  <c r="D26" i="3"/>
  <c r="D30" i="3"/>
  <c r="D34" i="3"/>
  <c r="D38" i="3"/>
  <c r="D43" i="3"/>
  <c r="D47" i="3"/>
  <c r="D51" i="3"/>
  <c r="D55" i="3"/>
  <c r="D59" i="3"/>
  <c r="D63" i="3"/>
  <c r="D67" i="3"/>
  <c r="D71" i="3"/>
  <c r="D75" i="3"/>
  <c r="D79" i="3"/>
  <c r="D83" i="3"/>
  <c r="D87" i="3"/>
  <c r="D91" i="3"/>
  <c r="D95" i="3"/>
  <c r="D99" i="3"/>
  <c r="D103" i="3"/>
  <c r="D107" i="3"/>
  <c r="D111" i="3"/>
  <c r="D31" i="3"/>
  <c r="D35" i="3"/>
  <c r="D39" i="3"/>
  <c r="D44" i="3"/>
  <c r="D48" i="3"/>
  <c r="D52" i="3"/>
  <c r="D60" i="3"/>
  <c r="D64" i="3"/>
  <c r="D72" i="3"/>
  <c r="D80" i="3"/>
  <c r="D88" i="3"/>
  <c r="D96" i="3"/>
  <c r="D104" i="3"/>
  <c r="D32" i="3"/>
  <c r="D40" i="3"/>
  <c r="D49" i="3"/>
  <c r="D57" i="3"/>
  <c r="D65" i="3"/>
  <c r="D73" i="3"/>
  <c r="D77" i="3"/>
  <c r="D85" i="3"/>
  <c r="D93" i="3"/>
  <c r="D101" i="3"/>
  <c r="D109" i="3"/>
  <c r="D9" i="3"/>
  <c r="D13" i="3"/>
  <c r="D17" i="3"/>
  <c r="D21" i="3"/>
  <c r="D16" i="3"/>
  <c r="D10" i="3"/>
  <c r="D14" i="3"/>
  <c r="D18" i="3"/>
  <c r="D22" i="3"/>
  <c r="D24" i="3"/>
  <c r="D11" i="3"/>
  <c r="D15" i="3"/>
  <c r="D19" i="3"/>
  <c r="D23" i="3"/>
  <c r="D12" i="3"/>
  <c r="D20" i="3"/>
  <c r="S4" i="1" l="1"/>
  <c r="Y234" i="1" l="1"/>
  <c r="Y232" i="1"/>
  <c r="Y230" i="1"/>
  <c r="Y227" i="1"/>
  <c r="Y218" i="1"/>
  <c r="Y216" i="1"/>
  <c r="Y202" i="1"/>
  <c r="Y200" i="1"/>
  <c r="Y175" i="1" s="1"/>
  <c r="Y180" i="1"/>
  <c r="Y170" i="1"/>
  <c r="Y154" i="1"/>
  <c r="Y141" i="1"/>
  <c r="Y134" i="1"/>
  <c r="Y133" i="1"/>
  <c r="Y114" i="1"/>
  <c r="Y117" i="1" s="1"/>
  <c r="Y102" i="1"/>
  <c r="Y233" i="1"/>
  <c r="Y67" i="1"/>
  <c r="Y21" i="1"/>
  <c r="Y9" i="1"/>
  <c r="U234" i="1"/>
  <c r="U232" i="1"/>
  <c r="U230" i="1"/>
  <c r="U227" i="1"/>
  <c r="U218" i="1"/>
  <c r="U216" i="1"/>
  <c r="U202" i="1"/>
  <c r="U200" i="1"/>
  <c r="U175" i="1" s="1"/>
  <c r="U180" i="1"/>
  <c r="U170" i="1"/>
  <c r="U168" i="1" s="1"/>
  <c r="U161" i="1"/>
  <c r="U154" i="1"/>
  <c r="U141" i="1"/>
  <c r="U134" i="1"/>
  <c r="U133" i="1"/>
  <c r="U114" i="1"/>
  <c r="U117" i="1" s="1"/>
  <c r="U102" i="1"/>
  <c r="U79" i="1"/>
  <c r="U82" i="1" s="1"/>
  <c r="U98" i="1" s="1"/>
  <c r="U67" i="1"/>
  <c r="U21" i="1"/>
  <c r="U12" i="1"/>
  <c r="U14" i="1" s="1"/>
  <c r="U9" i="1"/>
  <c r="T234" i="1"/>
  <c r="T232" i="1"/>
  <c r="T230" i="1"/>
  <c r="T227" i="1"/>
  <c r="T223" i="1"/>
  <c r="T224" i="1" s="1"/>
  <c r="T218" i="1"/>
  <c r="T216" i="1"/>
  <c r="T202" i="1"/>
  <c r="T184" i="1"/>
  <c r="T187" i="1" s="1"/>
  <c r="T200" i="1" s="1"/>
  <c r="T180" i="1"/>
  <c r="T170" i="1"/>
  <c r="T168" i="1" s="1"/>
  <c r="T161" i="1"/>
  <c r="T154" i="1"/>
  <c r="T141" i="1"/>
  <c r="T134" i="1"/>
  <c r="T133" i="1"/>
  <c r="T114" i="1"/>
  <c r="T117" i="1" s="1"/>
  <c r="T102" i="1"/>
  <c r="T233" i="1"/>
  <c r="T67" i="1"/>
  <c r="T21" i="1"/>
  <c r="T12" i="1"/>
  <c r="T14" i="1" s="1"/>
  <c r="V19" i="1" s="1"/>
  <c r="T9" i="1"/>
  <c r="T4" i="1"/>
  <c r="S234" i="1"/>
  <c r="S232" i="1"/>
  <c r="S230" i="1"/>
  <c r="S227" i="1"/>
  <c r="S223" i="1"/>
  <c r="S224" i="1" s="1"/>
  <c r="S218" i="1"/>
  <c r="S216" i="1"/>
  <c r="S202" i="1"/>
  <c r="S184" i="1"/>
  <c r="S187" i="1" s="1"/>
  <c r="S200" i="1" s="1"/>
  <c r="S180" i="1"/>
  <c r="S170" i="1"/>
  <c r="S158" i="1"/>
  <c r="S238" i="1" s="1"/>
  <c r="S154" i="1"/>
  <c r="S141" i="1"/>
  <c r="S134" i="1"/>
  <c r="S133" i="1"/>
  <c r="S114" i="1"/>
  <c r="S117" i="1" s="1"/>
  <c r="S130" i="1" s="1"/>
  <c r="S102" i="1"/>
  <c r="S95" i="1"/>
  <c r="S79" i="1"/>
  <c r="S82" i="1" s="1"/>
  <c r="S98" i="1" s="1"/>
  <c r="S233" i="1" s="1"/>
  <c r="S67" i="1"/>
  <c r="S33" i="1"/>
  <c r="S21" i="1"/>
  <c r="S12" i="1"/>
  <c r="S14" i="1" s="1"/>
  <c r="S9" i="1"/>
  <c r="S235" i="1" l="1"/>
  <c r="Y168" i="1"/>
  <c r="W19" i="1"/>
  <c r="X19" i="1"/>
  <c r="Y144" i="1"/>
  <c r="U144" i="1"/>
  <c r="Y130" i="1"/>
  <c r="T235" i="1"/>
  <c r="U238" i="1"/>
  <c r="U130" i="1"/>
  <c r="U99" i="1" s="1"/>
  <c r="U233" i="1"/>
  <c r="U235" i="1" s="1"/>
  <c r="T174" i="1"/>
  <c r="T237" i="1" s="1"/>
  <c r="T144" i="1"/>
  <c r="T130" i="1"/>
  <c r="S161" i="1"/>
  <c r="U174" i="1"/>
  <c r="U237" i="1" s="1"/>
  <c r="U239" i="1" s="1"/>
  <c r="S144" i="1"/>
  <c r="Y235" i="1"/>
  <c r="Y19" i="1"/>
  <c r="Y238" i="1"/>
  <c r="U26" i="1"/>
  <c r="U19" i="1"/>
  <c r="T26" i="1"/>
  <c r="T15" i="1"/>
  <c r="T19" i="1" s="1"/>
  <c r="T175" i="1"/>
  <c r="T238" i="1"/>
  <c r="S131" i="1"/>
  <c r="S99" i="1"/>
  <c r="S27" i="1"/>
  <c r="S175" i="1"/>
  <c r="S26" i="1"/>
  <c r="S168" i="1"/>
  <c r="R95" i="1"/>
  <c r="R33" i="1"/>
  <c r="R4" i="1"/>
  <c r="R234" i="1"/>
  <c r="R232" i="1"/>
  <c r="R230" i="1"/>
  <c r="R227" i="1"/>
  <c r="R223" i="1"/>
  <c r="R224" i="1" s="1"/>
  <c r="R218" i="1"/>
  <c r="R216" i="1"/>
  <c r="R202" i="1"/>
  <c r="R184" i="1"/>
  <c r="R187" i="1" s="1"/>
  <c r="R200" i="1" s="1"/>
  <c r="R175" i="1" s="1"/>
  <c r="R180" i="1"/>
  <c r="R170" i="1"/>
  <c r="R168" i="1" s="1"/>
  <c r="R158" i="1"/>
  <c r="R161" i="1" s="1"/>
  <c r="R154" i="1"/>
  <c r="R141" i="1"/>
  <c r="R134" i="1"/>
  <c r="R144" i="1" s="1"/>
  <c r="R133" i="1"/>
  <c r="R114" i="1"/>
  <c r="R117" i="1" s="1"/>
  <c r="R130" i="1" s="1"/>
  <c r="R99" i="1" s="1"/>
  <c r="R102" i="1"/>
  <c r="R79" i="1"/>
  <c r="R82" i="1" s="1"/>
  <c r="R98" i="1" s="1"/>
  <c r="R233" i="1" s="1"/>
  <c r="R67" i="1"/>
  <c r="R21" i="1"/>
  <c r="R12" i="1"/>
  <c r="R14" i="1" s="1"/>
  <c r="S15" i="1" s="1"/>
  <c r="S19" i="1" s="1"/>
  <c r="R9" i="1"/>
  <c r="Y174" i="1" l="1"/>
  <c r="Y27" i="1"/>
  <c r="Y131" i="1"/>
  <c r="R26" i="1"/>
  <c r="U27" i="1"/>
  <c r="U131" i="1"/>
  <c r="T239" i="1"/>
  <c r="T241" i="1" s="1"/>
  <c r="T27" i="1"/>
  <c r="T131" i="1"/>
  <c r="T99" i="1"/>
  <c r="S174" i="1"/>
  <c r="S237" i="1" s="1"/>
  <c r="S239" i="1" s="1"/>
  <c r="S241" i="1" s="1"/>
  <c r="U241" i="1"/>
  <c r="R174" i="1"/>
  <c r="R237" i="1" s="1"/>
  <c r="R27" i="1"/>
  <c r="R235" i="1"/>
  <c r="R131" i="1"/>
  <c r="R238" i="1"/>
  <c r="J19" i="2"/>
  <c r="J18" i="2"/>
  <c r="J17" i="2"/>
  <c r="J13" i="2"/>
  <c r="Y237" i="1" l="1"/>
  <c r="Y239" i="1" s="1"/>
  <c r="Y241" i="1" s="1"/>
  <c r="R239" i="1"/>
  <c r="R241" i="1" s="1"/>
  <c r="Q234" i="1" l="1"/>
  <c r="Q232" i="1"/>
  <c r="Q230" i="1"/>
  <c r="Q227" i="1"/>
  <c r="Q223" i="1"/>
  <c r="Q224" i="1" s="1"/>
  <c r="Q218" i="1"/>
  <c r="Q216" i="1"/>
  <c r="Q202" i="1"/>
  <c r="Q184" i="1"/>
  <c r="Q187" i="1" s="1"/>
  <c r="Q200" i="1" s="1"/>
  <c r="Q180" i="1"/>
  <c r="Q170" i="1"/>
  <c r="Q168" i="1" s="1"/>
  <c r="Q158" i="1"/>
  <c r="Q154" i="1"/>
  <c r="Q141" i="1"/>
  <c r="Q134" i="1"/>
  <c r="Q133" i="1"/>
  <c r="Q114" i="1"/>
  <c r="Q117" i="1" s="1"/>
  <c r="Q102" i="1"/>
  <c r="Q95" i="1"/>
  <c r="Q79" i="1"/>
  <c r="Q82" i="1" s="1"/>
  <c r="Q98" i="1" s="1"/>
  <c r="Q67" i="1"/>
  <c r="Q33" i="1"/>
  <c r="Q21" i="1"/>
  <c r="Q12" i="1"/>
  <c r="Q14" i="1" s="1"/>
  <c r="R15" i="1" s="1"/>
  <c r="R19" i="1" s="1"/>
  <c r="Q9" i="1"/>
  <c r="Q4" i="1"/>
  <c r="Q144" i="1" l="1"/>
  <c r="Q161" i="1"/>
  <c r="Q174" i="1" s="1"/>
  <c r="Q238" i="1"/>
  <c r="Q233" i="1"/>
  <c r="Q235" i="1" s="1"/>
  <c r="Q130" i="1"/>
  <c r="Q175" i="1"/>
  <c r="Q26" i="1"/>
  <c r="K9" i="2"/>
  <c r="K8" i="2"/>
  <c r="K7" i="2"/>
  <c r="K3" i="2"/>
  <c r="Q237" i="1" l="1"/>
  <c r="Q239" i="1" s="1"/>
  <c r="Q241" i="1" s="1"/>
  <c r="Q99" i="1"/>
  <c r="Q27" i="1"/>
  <c r="Q131" i="1"/>
  <c r="P33" i="1"/>
  <c r="P234" i="1" l="1"/>
  <c r="P232" i="1"/>
  <c r="P230" i="1"/>
  <c r="P227" i="1"/>
  <c r="P223" i="1"/>
  <c r="P224" i="1" s="1"/>
  <c r="P218" i="1"/>
  <c r="P216" i="1"/>
  <c r="P202" i="1"/>
  <c r="P184" i="1"/>
  <c r="P187" i="1" s="1"/>
  <c r="P200" i="1" s="1"/>
  <c r="P180" i="1"/>
  <c r="P170" i="1"/>
  <c r="P168" i="1" s="1"/>
  <c r="P158" i="1"/>
  <c r="P161" i="1" s="1"/>
  <c r="P154" i="1"/>
  <c r="P141" i="1"/>
  <c r="P134" i="1"/>
  <c r="P133" i="1"/>
  <c r="P114" i="1"/>
  <c r="P117" i="1" s="1"/>
  <c r="P130" i="1" s="1"/>
  <c r="P102" i="1"/>
  <c r="P95" i="1"/>
  <c r="P79" i="1"/>
  <c r="P82" i="1" s="1"/>
  <c r="P98" i="1" s="1"/>
  <c r="P233" i="1" s="1"/>
  <c r="P235" i="1" s="1"/>
  <c r="P67" i="1"/>
  <c r="P21" i="1"/>
  <c r="P12" i="1"/>
  <c r="P14" i="1" s="1"/>
  <c r="P9" i="1"/>
  <c r="P4" i="1"/>
  <c r="P144" i="1" l="1"/>
  <c r="Q15" i="1"/>
  <c r="Q19" i="1" s="1"/>
  <c r="P26" i="1"/>
  <c r="P174" i="1"/>
  <c r="P237" i="1" s="1"/>
  <c r="P238" i="1"/>
  <c r="P99" i="1"/>
  <c r="P27" i="1"/>
  <c r="P175" i="1"/>
  <c r="P131" i="1"/>
  <c r="O230" i="1"/>
  <c r="P239" i="1" l="1"/>
  <c r="P241" i="1" s="1"/>
  <c r="O223" i="1"/>
  <c r="O224" i="1" s="1"/>
  <c r="O234" i="1"/>
  <c r="M234" i="1"/>
  <c r="L234" i="1"/>
  <c r="K234" i="1"/>
  <c r="J234" i="1"/>
  <c r="I234" i="1"/>
  <c r="H234" i="1"/>
  <c r="G234" i="1"/>
  <c r="N234" i="1"/>
  <c r="M223" i="1"/>
  <c r="L223" i="1"/>
  <c r="L224" i="1" s="1"/>
  <c r="K223" i="1"/>
  <c r="J223" i="1"/>
  <c r="I223" i="1"/>
  <c r="H223" i="1"/>
  <c r="G223" i="1"/>
  <c r="O216" i="1"/>
  <c r="L216" i="1"/>
  <c r="K216" i="1"/>
  <c r="J216" i="1"/>
  <c r="I216" i="1"/>
  <c r="H216" i="1"/>
  <c r="G216" i="1"/>
  <c r="M184" i="1"/>
  <c r="M187" i="1" s="1"/>
  <c r="L184" i="1"/>
  <c r="L187" i="1" s="1"/>
  <c r="K184" i="1"/>
  <c r="K187" i="1" s="1"/>
  <c r="K200" i="1" s="1"/>
  <c r="K175" i="1" s="1"/>
  <c r="J184" i="1"/>
  <c r="J187" i="1" s="1"/>
  <c r="J200" i="1" s="1"/>
  <c r="J175" i="1" s="1"/>
  <c r="I184" i="1"/>
  <c r="I187" i="1" s="1"/>
  <c r="I200" i="1" s="1"/>
  <c r="I175" i="1" s="1"/>
  <c r="H184" i="1"/>
  <c r="H187" i="1" s="1"/>
  <c r="H200" i="1" s="1"/>
  <c r="H175" i="1" s="1"/>
  <c r="G184" i="1"/>
  <c r="G187" i="1" s="1"/>
  <c r="G200" i="1" s="1"/>
  <c r="G175" i="1" s="1"/>
  <c r="O184" i="1"/>
  <c r="O187" i="1" s="1"/>
  <c r="O200" i="1" s="1"/>
  <c r="M158" i="1"/>
  <c r="M238" i="1" s="1"/>
  <c r="L158" i="1"/>
  <c r="L238" i="1" s="1"/>
  <c r="K158" i="1"/>
  <c r="K161" i="1" s="1"/>
  <c r="J158" i="1"/>
  <c r="J161" i="1" s="1"/>
  <c r="I158" i="1"/>
  <c r="I238" i="1" s="1"/>
  <c r="H158" i="1"/>
  <c r="H238" i="1" s="1"/>
  <c r="G158" i="1"/>
  <c r="G238" i="1" s="1"/>
  <c r="M161" i="1"/>
  <c r="O170" i="1"/>
  <c r="O168" i="1" s="1"/>
  <c r="N170" i="1"/>
  <c r="N168" i="1" s="1"/>
  <c r="M170" i="1"/>
  <c r="M168" i="1" s="1"/>
  <c r="L170" i="1"/>
  <c r="L168" i="1" s="1"/>
  <c r="K170" i="1"/>
  <c r="K168" i="1" s="1"/>
  <c r="J170" i="1"/>
  <c r="J168" i="1" s="1"/>
  <c r="I170" i="1"/>
  <c r="I168" i="1" s="1"/>
  <c r="H170" i="1"/>
  <c r="H168" i="1" s="1"/>
  <c r="G170" i="1"/>
  <c r="G177" i="1" s="1"/>
  <c r="G168" i="1"/>
  <c r="O158" i="1"/>
  <c r="O161" i="1" s="1"/>
  <c r="O141" i="1"/>
  <c r="O134" i="1"/>
  <c r="O95" i="1"/>
  <c r="O33" i="1"/>
  <c r="O114" i="1"/>
  <c r="O117" i="1" s="1"/>
  <c r="O130" i="1" s="1"/>
  <c r="N114" i="1"/>
  <c r="N117" i="1" s="1"/>
  <c r="N130" i="1" s="1"/>
  <c r="M114" i="1"/>
  <c r="M117" i="1" s="1"/>
  <c r="M130" i="1" s="1"/>
  <c r="M99" i="1" s="1"/>
  <c r="L114" i="1"/>
  <c r="L117" i="1" s="1"/>
  <c r="L130" i="1" s="1"/>
  <c r="K114" i="1"/>
  <c r="K117" i="1" s="1"/>
  <c r="K130" i="1" s="1"/>
  <c r="K131" i="1" s="1"/>
  <c r="J114" i="1"/>
  <c r="J117" i="1" s="1"/>
  <c r="J130" i="1" s="1"/>
  <c r="J131" i="1" s="1"/>
  <c r="I114" i="1"/>
  <c r="I117" i="1" s="1"/>
  <c r="I130" i="1" s="1"/>
  <c r="I99" i="1" s="1"/>
  <c r="H114" i="1"/>
  <c r="H117" i="1" s="1"/>
  <c r="H130" i="1" s="1"/>
  <c r="G114" i="1"/>
  <c r="G117" i="1" s="1"/>
  <c r="G130" i="1" s="1"/>
  <c r="O79" i="1"/>
  <c r="O82" i="1" s="1"/>
  <c r="G98" i="1"/>
  <c r="G233" i="1" s="1"/>
  <c r="H98" i="1"/>
  <c r="H233" i="1" s="1"/>
  <c r="I98" i="1"/>
  <c r="I233" i="1" s="1"/>
  <c r="J98" i="1"/>
  <c r="J233" i="1" s="1"/>
  <c r="K98" i="1"/>
  <c r="K233" i="1" s="1"/>
  <c r="O12" i="1"/>
  <c r="O14" i="1" s="1"/>
  <c r="N4" i="1"/>
  <c r="O4" i="1"/>
  <c r="I161" i="1" l="1"/>
  <c r="I174" i="1" s="1"/>
  <c r="I237" i="1" s="1"/>
  <c r="H161" i="1"/>
  <c r="G161" i="1"/>
  <c r="K238" i="1"/>
  <c r="L161" i="1"/>
  <c r="H177" i="1"/>
  <c r="I177" i="1" s="1"/>
  <c r="J177" i="1" s="1"/>
  <c r="K177" i="1" s="1"/>
  <c r="L177" i="1" s="1"/>
  <c r="M177" i="1" s="1"/>
  <c r="N177" i="1" s="1"/>
  <c r="O177" i="1" s="1"/>
  <c r="P177" i="1" s="1"/>
  <c r="Q177" i="1" s="1"/>
  <c r="R177" i="1" s="1"/>
  <c r="S177" i="1" s="1"/>
  <c r="T177" i="1" s="1"/>
  <c r="U177" i="1" s="1"/>
  <c r="V177" i="1" s="1"/>
  <c r="W177" i="1" s="1"/>
  <c r="X177" i="1" s="1"/>
  <c r="Y177" i="1" s="1"/>
  <c r="M174" i="1"/>
  <c r="M237" i="1" s="1"/>
  <c r="G99" i="1"/>
  <c r="G131" i="1"/>
  <c r="O175" i="1"/>
  <c r="O27" i="1"/>
  <c r="O238" i="1"/>
  <c r="P15" i="1"/>
  <c r="P19" i="1" s="1"/>
  <c r="L174" i="1"/>
  <c r="L237" i="1" s="1"/>
  <c r="K174" i="1"/>
  <c r="K237" i="1" s="1"/>
  <c r="J174" i="1"/>
  <c r="J237" i="1" s="1"/>
  <c r="O26" i="1"/>
  <c r="G174" i="1"/>
  <c r="G237" i="1" s="1"/>
  <c r="H174" i="1"/>
  <c r="H237" i="1" s="1"/>
  <c r="J238" i="1"/>
  <c r="O174" i="1"/>
  <c r="O237" i="1" s="1"/>
  <c r="O144" i="1"/>
  <c r="N131" i="1"/>
  <c r="N99" i="1"/>
  <c r="J99" i="1"/>
  <c r="K99" i="1"/>
  <c r="H131" i="1"/>
  <c r="H99" i="1"/>
  <c r="L131" i="1"/>
  <c r="L99" i="1"/>
  <c r="I131" i="1"/>
  <c r="M131" i="1"/>
  <c r="O99" i="1"/>
  <c r="O131" i="1"/>
  <c r="O98" i="1"/>
  <c r="O233" i="1" s="1"/>
  <c r="O235" i="1" s="1"/>
  <c r="O232" i="1"/>
  <c r="N232" i="1"/>
  <c r="O227" i="1"/>
  <c r="N227" i="1"/>
  <c r="O218" i="1"/>
  <c r="N218" i="1"/>
  <c r="O202" i="1"/>
  <c r="N202" i="1"/>
  <c r="O180" i="1"/>
  <c r="N180" i="1"/>
  <c r="O154" i="1"/>
  <c r="N154" i="1"/>
  <c r="O133" i="1"/>
  <c r="N133" i="1"/>
  <c r="O102" i="1"/>
  <c r="N102" i="1"/>
  <c r="O67" i="1"/>
  <c r="N67" i="1"/>
  <c r="O21" i="1"/>
  <c r="N21" i="1"/>
  <c r="O9" i="1"/>
  <c r="N9" i="1"/>
  <c r="O239" i="1" l="1"/>
  <c r="O241" i="1" s="1"/>
  <c r="N230" i="1"/>
  <c r="M230" i="1"/>
  <c r="L230" i="1"/>
  <c r="N184" i="1"/>
  <c r="N158" i="1"/>
  <c r="N238" i="1" s="1"/>
  <c r="N223" i="1"/>
  <c r="N224" i="1" s="1"/>
  <c r="N216" i="1"/>
  <c r="N187" i="1"/>
  <c r="N200" i="1" s="1"/>
  <c r="N175" i="1" s="1"/>
  <c r="N134" i="1"/>
  <c r="N141" i="1"/>
  <c r="N95" i="1"/>
  <c r="N82" i="1"/>
  <c r="N98" i="1" s="1"/>
  <c r="N233" i="1" s="1"/>
  <c r="N235" i="1" s="1"/>
  <c r="N33" i="1"/>
  <c r="N12" i="1"/>
  <c r="N14" i="1" s="1"/>
  <c r="M216" i="1"/>
  <c r="M141" i="1"/>
  <c r="M134" i="1"/>
  <c r="M79" i="1"/>
  <c r="M82" i="1" s="1"/>
  <c r="M98" i="1" s="1"/>
  <c r="M233" i="1" s="1"/>
  <c r="M235" i="1" s="1"/>
  <c r="M239" i="1"/>
  <c r="M224" i="1"/>
  <c r="M200" i="1"/>
  <c r="M175" i="1" s="1"/>
  <c r="M95" i="1"/>
  <c r="M33" i="1"/>
  <c r="M12" i="1"/>
  <c r="M14" i="1" s="1"/>
  <c r="L33" i="1"/>
  <c r="H33" i="1"/>
  <c r="I33" i="1"/>
  <c r="J33" i="1"/>
  <c r="K33" i="1"/>
  <c r="G33" i="1"/>
  <c r="F33" i="1"/>
  <c r="H95" i="1"/>
  <c r="I95" i="1"/>
  <c r="J95" i="1"/>
  <c r="K95" i="1"/>
  <c r="L95" i="1"/>
  <c r="G95" i="1"/>
  <c r="F95" i="1"/>
  <c r="L239" i="1"/>
  <c r="L241" i="1" s="1"/>
  <c r="L141" i="1"/>
  <c r="L134" i="1"/>
  <c r="F223" i="1"/>
  <c r="F225" i="1" s="1"/>
  <c r="L200" i="1"/>
  <c r="L175" i="1" s="1"/>
  <c r="L79" i="1"/>
  <c r="L82" i="1"/>
  <c r="L98" i="1" s="1"/>
  <c r="L233" i="1" s="1"/>
  <c r="L12" i="1"/>
  <c r="L14" i="1" s="1"/>
  <c r="K12" i="1"/>
  <c r="K14" i="1" s="1"/>
  <c r="G235" i="1"/>
  <c r="G239" i="1"/>
  <c r="H235" i="1"/>
  <c r="H239" i="1"/>
  <c r="I239" i="1"/>
  <c r="I235" i="1"/>
  <c r="J235" i="1"/>
  <c r="J239" i="1"/>
  <c r="K235" i="1"/>
  <c r="K239" i="1"/>
  <c r="F235" i="1"/>
  <c r="F239" i="1"/>
  <c r="K230" i="1"/>
  <c r="J230" i="1"/>
  <c r="K134" i="1"/>
  <c r="J12" i="1"/>
  <c r="J14" i="1" s="1"/>
  <c r="F230" i="1"/>
  <c r="F134" i="1"/>
  <c r="F12" i="1"/>
  <c r="F14" i="1" s="1"/>
  <c r="H12" i="1"/>
  <c r="H14" i="1" s="1"/>
  <c r="I12" i="1"/>
  <c r="I14" i="1" s="1"/>
  <c r="G12" i="1"/>
  <c r="G14" i="1" s="1"/>
  <c r="H230" i="1"/>
  <c r="I230" i="1"/>
  <c r="G230" i="1"/>
  <c r="J241" i="1" l="1"/>
  <c r="M144" i="1"/>
  <c r="N161" i="1"/>
  <c r="N174" i="1" s="1"/>
  <c r="N237" i="1" s="1"/>
  <c r="N239" i="1" s="1"/>
  <c r="N241" i="1" s="1"/>
  <c r="L15" i="1"/>
  <c r="N144" i="1"/>
  <c r="F241" i="1"/>
  <c r="M15" i="1"/>
  <c r="N26" i="1"/>
  <c r="O15" i="1"/>
  <c r="O19" i="1" s="1"/>
  <c r="I241" i="1"/>
  <c r="H241" i="1"/>
  <c r="K241" i="1"/>
  <c r="M241" i="1"/>
  <c r="G241" i="1"/>
  <c r="N15" i="1"/>
  <c r="N19" i="1" s="1"/>
  <c r="G225" i="1"/>
  <c r="I225" i="1"/>
  <c r="H225" i="1"/>
  <c r="J225" i="1"/>
  <c r="K225" i="1"/>
</calcChain>
</file>

<file path=xl/sharedStrings.xml><?xml version="1.0" encoding="utf-8"?>
<sst xmlns="http://schemas.openxmlformats.org/spreadsheetml/2006/main" count="1140" uniqueCount="402">
  <si>
    <t>市町村類型</t>
    <rPh sb="0" eb="3">
      <t>シチョウソン</t>
    </rPh>
    <rPh sb="3" eb="5">
      <t>ルイケイ</t>
    </rPh>
    <phoneticPr fontId="2"/>
  </si>
  <si>
    <t>本庁</t>
    <rPh sb="0" eb="2">
      <t>ホンチョウ</t>
    </rPh>
    <phoneticPr fontId="2"/>
  </si>
  <si>
    <t>支所</t>
    <rPh sb="0" eb="2">
      <t>シショ</t>
    </rPh>
    <phoneticPr fontId="2"/>
  </si>
  <si>
    <t>施設</t>
    <rPh sb="0" eb="2">
      <t>シセツ</t>
    </rPh>
    <phoneticPr fontId="2"/>
  </si>
  <si>
    <t>【収支】</t>
    <rPh sb="1" eb="3">
      <t>シュウシ</t>
    </rPh>
    <phoneticPr fontId="2"/>
  </si>
  <si>
    <t>基準財政需要額</t>
  </si>
  <si>
    <t>【指標等】</t>
    <rPh sb="1" eb="3">
      <t>シヒョウ</t>
    </rPh>
    <rPh sb="3" eb="4">
      <t>トウ</t>
    </rPh>
    <phoneticPr fontId="2"/>
  </si>
  <si>
    <t>基準財政収入額</t>
    <rPh sb="0" eb="2">
      <t>キジュン</t>
    </rPh>
    <rPh sb="2" eb="4">
      <t>ザイセイ</t>
    </rPh>
    <rPh sb="4" eb="6">
      <t>シュウニュウ</t>
    </rPh>
    <rPh sb="6" eb="7">
      <t>ガク</t>
    </rPh>
    <phoneticPr fontId="2"/>
  </si>
  <si>
    <t>標準財政規模</t>
    <rPh sb="0" eb="2">
      <t>ヒョウジュン</t>
    </rPh>
    <rPh sb="2" eb="4">
      <t>ザイセイ</t>
    </rPh>
    <rPh sb="4" eb="6">
      <t>キボ</t>
    </rPh>
    <phoneticPr fontId="2"/>
  </si>
  <si>
    <t>財政力指数</t>
    <rPh sb="0" eb="3">
      <t>ザイセイリョク</t>
    </rPh>
    <rPh sb="3" eb="5">
      <t>シスウ</t>
    </rPh>
    <phoneticPr fontId="2"/>
  </si>
  <si>
    <t>実質収支比率</t>
    <rPh sb="0" eb="2">
      <t>ジッシツ</t>
    </rPh>
    <rPh sb="2" eb="4">
      <t>シュウシ</t>
    </rPh>
    <rPh sb="4" eb="6">
      <t>ヒリツ</t>
    </rPh>
    <phoneticPr fontId="2"/>
  </si>
  <si>
    <t>公債費負担比率</t>
    <rPh sb="0" eb="3">
      <t>コウサイヒ</t>
    </rPh>
    <rPh sb="3" eb="5">
      <t>フタン</t>
    </rPh>
    <rPh sb="5" eb="7">
      <t>ヒリツ</t>
    </rPh>
    <phoneticPr fontId="2"/>
  </si>
  <si>
    <t>地方債許可制限比率</t>
    <rPh sb="0" eb="3">
      <t>チホウサイ</t>
    </rPh>
    <rPh sb="3" eb="5">
      <t>キョカ</t>
    </rPh>
    <rPh sb="5" eb="7">
      <t>セイゲン</t>
    </rPh>
    <rPh sb="7" eb="9">
      <t>ヒリツ</t>
    </rPh>
    <phoneticPr fontId="2"/>
  </si>
  <si>
    <t>公債費比率</t>
    <rPh sb="0" eb="3">
      <t>コウサイヒ</t>
    </rPh>
    <rPh sb="3" eb="5">
      <t>ヒリツ</t>
    </rPh>
    <phoneticPr fontId="2"/>
  </si>
  <si>
    <t>積立金現在高</t>
    <rPh sb="0" eb="2">
      <t>ツミタテ</t>
    </rPh>
    <rPh sb="2" eb="3">
      <t>キン</t>
    </rPh>
    <rPh sb="3" eb="5">
      <t>ゲンザイ</t>
    </rPh>
    <rPh sb="5" eb="6">
      <t>タカ</t>
    </rPh>
    <phoneticPr fontId="2"/>
  </si>
  <si>
    <t>地方債現在高</t>
    <rPh sb="0" eb="3">
      <t>チホウサイ</t>
    </rPh>
    <rPh sb="3" eb="5">
      <t>ゲンザイ</t>
    </rPh>
    <rPh sb="5" eb="6">
      <t>ダカ</t>
    </rPh>
    <phoneticPr fontId="2"/>
  </si>
  <si>
    <t>債務負担行為額</t>
    <rPh sb="0" eb="2">
      <t>サイム</t>
    </rPh>
    <rPh sb="2" eb="4">
      <t>フタン</t>
    </rPh>
    <rPh sb="4" eb="6">
      <t>コウイ</t>
    </rPh>
    <rPh sb="6" eb="7">
      <t>ガク</t>
    </rPh>
    <phoneticPr fontId="2"/>
  </si>
  <si>
    <t>翌年度以降支出予定額</t>
    <rPh sb="0" eb="3">
      <t>ヨクネンド</t>
    </rPh>
    <rPh sb="3" eb="5">
      <t>イコウ</t>
    </rPh>
    <rPh sb="5" eb="7">
      <t>シシュツ</t>
    </rPh>
    <rPh sb="7" eb="9">
      <t>ヨテイ</t>
    </rPh>
    <rPh sb="9" eb="10">
      <t>ガク</t>
    </rPh>
    <phoneticPr fontId="2"/>
  </si>
  <si>
    <t>実質公債費比率</t>
    <rPh sb="0" eb="2">
      <t>ジッシツ</t>
    </rPh>
    <rPh sb="2" eb="5">
      <t>コウサイヒ</t>
    </rPh>
    <rPh sb="5" eb="7">
      <t>ヒリツ</t>
    </rPh>
    <phoneticPr fontId="2"/>
  </si>
  <si>
    <t>将来負担比率</t>
    <rPh sb="0" eb="2">
      <t>ショウライ</t>
    </rPh>
    <rPh sb="2" eb="4">
      <t>フタン</t>
    </rPh>
    <rPh sb="4" eb="6">
      <t>ヒリツ</t>
    </rPh>
    <phoneticPr fontId="2"/>
  </si>
  <si>
    <t>【歳入】</t>
    <rPh sb="1" eb="3">
      <t>サイニュウ</t>
    </rPh>
    <phoneticPr fontId="2"/>
  </si>
  <si>
    <t>地方税</t>
    <rPh sb="0" eb="3">
      <t>チホウゼイ</t>
    </rPh>
    <phoneticPr fontId="2"/>
  </si>
  <si>
    <t>地方譲与税</t>
    <rPh sb="0" eb="2">
      <t>チホウ</t>
    </rPh>
    <rPh sb="2" eb="4">
      <t>ジョウヨ</t>
    </rPh>
    <rPh sb="4" eb="5">
      <t>ゼイ</t>
    </rPh>
    <phoneticPr fontId="2"/>
  </si>
  <si>
    <t>利子割交付金</t>
    <rPh sb="0" eb="2">
      <t>リシ</t>
    </rPh>
    <rPh sb="2" eb="3">
      <t>ワリ</t>
    </rPh>
    <rPh sb="3" eb="6">
      <t>コウフキン</t>
    </rPh>
    <phoneticPr fontId="2"/>
  </si>
  <si>
    <t>配当割交付金</t>
    <rPh sb="0" eb="2">
      <t>ハイトウ</t>
    </rPh>
    <rPh sb="2" eb="3">
      <t>ワリ</t>
    </rPh>
    <rPh sb="3" eb="6">
      <t>コウフキン</t>
    </rPh>
    <phoneticPr fontId="2"/>
  </si>
  <si>
    <t>株式等譲渡所得割交付金</t>
    <rPh sb="0" eb="3">
      <t>カブシキトウ</t>
    </rPh>
    <rPh sb="3" eb="5">
      <t>ジョウト</t>
    </rPh>
    <rPh sb="5" eb="7">
      <t>ショトク</t>
    </rPh>
    <rPh sb="7" eb="8">
      <t>ワリ</t>
    </rPh>
    <rPh sb="8" eb="11">
      <t>コウフキン</t>
    </rPh>
    <phoneticPr fontId="2"/>
  </si>
  <si>
    <t>地方消費税交付金</t>
    <rPh sb="0" eb="2">
      <t>チホウ</t>
    </rPh>
    <rPh sb="2" eb="5">
      <t>ショウヒゼイ</t>
    </rPh>
    <rPh sb="5" eb="8">
      <t>コウフキン</t>
    </rPh>
    <phoneticPr fontId="2"/>
  </si>
  <si>
    <t>ゴルフ場利用税交付金</t>
    <rPh sb="3" eb="4">
      <t>ジョウ</t>
    </rPh>
    <rPh sb="4" eb="6">
      <t>リヨウ</t>
    </rPh>
    <rPh sb="6" eb="7">
      <t>ゼイ</t>
    </rPh>
    <rPh sb="7" eb="10">
      <t>コウフキン</t>
    </rPh>
    <phoneticPr fontId="2"/>
  </si>
  <si>
    <t>自動車・軽油交付金</t>
    <rPh sb="0" eb="3">
      <t>ジドウシャ</t>
    </rPh>
    <rPh sb="4" eb="6">
      <t>ケイユ</t>
    </rPh>
    <rPh sb="6" eb="9">
      <t>コウフキン</t>
    </rPh>
    <phoneticPr fontId="2"/>
  </si>
  <si>
    <t>地方特例交付金</t>
    <rPh sb="0" eb="2">
      <t>チホウ</t>
    </rPh>
    <rPh sb="2" eb="4">
      <t>トクレイ</t>
    </rPh>
    <rPh sb="4" eb="7">
      <t>コウフキン</t>
    </rPh>
    <phoneticPr fontId="2"/>
  </si>
  <si>
    <t>地方交付税</t>
    <rPh sb="0" eb="2">
      <t>チホウ</t>
    </rPh>
    <rPh sb="2" eb="5">
      <t>コウフゼイ</t>
    </rPh>
    <phoneticPr fontId="2"/>
  </si>
  <si>
    <t>普通交付税</t>
    <rPh sb="0" eb="2">
      <t>フツウ</t>
    </rPh>
    <rPh sb="2" eb="5">
      <t>コウフゼイ</t>
    </rPh>
    <phoneticPr fontId="2"/>
  </si>
  <si>
    <t>特別交付税</t>
    <rPh sb="0" eb="2">
      <t>トクベツ</t>
    </rPh>
    <rPh sb="2" eb="5">
      <t>コウフゼイ</t>
    </rPh>
    <phoneticPr fontId="2"/>
  </si>
  <si>
    <t>交通安全交付金</t>
    <rPh sb="0" eb="2">
      <t>コウツウ</t>
    </rPh>
    <rPh sb="2" eb="4">
      <t>アンゼン</t>
    </rPh>
    <rPh sb="4" eb="7">
      <t>コウフキン</t>
    </rPh>
    <phoneticPr fontId="2"/>
  </si>
  <si>
    <t>分担金・負担金</t>
    <rPh sb="0" eb="3">
      <t>ブンタンキン</t>
    </rPh>
    <rPh sb="4" eb="7">
      <t>フタンキン</t>
    </rPh>
    <phoneticPr fontId="2"/>
  </si>
  <si>
    <t>使用料</t>
    <rPh sb="0" eb="3">
      <t>シヨウリョウ</t>
    </rPh>
    <phoneticPr fontId="2"/>
  </si>
  <si>
    <t>手数料</t>
    <rPh sb="0" eb="3">
      <t>テスウリョウ</t>
    </rPh>
    <phoneticPr fontId="2"/>
  </si>
  <si>
    <t>国庫支出金</t>
    <rPh sb="0" eb="1">
      <t>コク</t>
    </rPh>
    <rPh sb="1" eb="2">
      <t>コ</t>
    </rPh>
    <rPh sb="2" eb="5">
      <t>シシュツキン</t>
    </rPh>
    <phoneticPr fontId="2"/>
  </si>
  <si>
    <t>県支出金</t>
    <rPh sb="0" eb="1">
      <t>ケン</t>
    </rPh>
    <rPh sb="1" eb="4">
      <t>シシュツキン</t>
    </rPh>
    <phoneticPr fontId="2"/>
  </si>
  <si>
    <t>財産収入</t>
    <rPh sb="0" eb="2">
      <t>ザイサン</t>
    </rPh>
    <rPh sb="2" eb="4">
      <t>シュウニュウ</t>
    </rPh>
    <phoneticPr fontId="2"/>
  </si>
  <si>
    <t>繰越金</t>
    <rPh sb="0" eb="2">
      <t>クリコシ</t>
    </rPh>
    <rPh sb="2" eb="3">
      <t>キン</t>
    </rPh>
    <phoneticPr fontId="2"/>
  </si>
  <si>
    <t>繰入金</t>
    <rPh sb="0" eb="1">
      <t>クリ</t>
    </rPh>
    <rPh sb="1" eb="3">
      <t>ニュウキン</t>
    </rPh>
    <phoneticPr fontId="2"/>
  </si>
  <si>
    <t>諸収入</t>
    <rPh sb="0" eb="1">
      <t>ショ</t>
    </rPh>
    <rPh sb="1" eb="3">
      <t>シュウニュウ</t>
    </rPh>
    <phoneticPr fontId="2"/>
  </si>
  <si>
    <t>地方債</t>
    <rPh sb="0" eb="3">
      <t>チホウサイ</t>
    </rPh>
    <phoneticPr fontId="2"/>
  </si>
  <si>
    <t>うち減税補てん債</t>
    <rPh sb="2" eb="4">
      <t>ゲンゼイ</t>
    </rPh>
    <rPh sb="4" eb="5">
      <t>ホ</t>
    </rPh>
    <rPh sb="7" eb="8">
      <t>サイ</t>
    </rPh>
    <phoneticPr fontId="2"/>
  </si>
  <si>
    <t>【税収】</t>
    <rPh sb="1" eb="3">
      <t>ゼイシュウ</t>
    </rPh>
    <phoneticPr fontId="2"/>
  </si>
  <si>
    <t>人件費</t>
    <rPh sb="0" eb="3">
      <t>ジンケンヒ</t>
    </rPh>
    <phoneticPr fontId="2"/>
  </si>
  <si>
    <t>うち職員給</t>
    <rPh sb="2" eb="4">
      <t>ショクイン</t>
    </rPh>
    <rPh sb="4" eb="5">
      <t>キュウ</t>
    </rPh>
    <phoneticPr fontId="2"/>
  </si>
  <si>
    <t>市民税</t>
    <rPh sb="0" eb="3">
      <t>シミンゼイ</t>
    </rPh>
    <phoneticPr fontId="2"/>
  </si>
  <si>
    <t>個人分</t>
    <rPh sb="0" eb="2">
      <t>コジン</t>
    </rPh>
    <rPh sb="2" eb="3">
      <t>ブン</t>
    </rPh>
    <phoneticPr fontId="2"/>
  </si>
  <si>
    <t>法人分</t>
    <rPh sb="0" eb="2">
      <t>ホウジン</t>
    </rPh>
    <rPh sb="2" eb="3">
      <t>ブン</t>
    </rPh>
    <phoneticPr fontId="2"/>
  </si>
  <si>
    <t>固定資産税</t>
    <rPh sb="0" eb="2">
      <t>コテイ</t>
    </rPh>
    <rPh sb="2" eb="5">
      <t>シサンゼイ</t>
    </rPh>
    <phoneticPr fontId="2"/>
  </si>
  <si>
    <t>軽自動車税</t>
    <rPh sb="0" eb="4">
      <t>ケイジドウシャ</t>
    </rPh>
    <rPh sb="4" eb="5">
      <t>ゼイ</t>
    </rPh>
    <phoneticPr fontId="2"/>
  </si>
  <si>
    <t>市たばこ税</t>
    <rPh sb="0" eb="1">
      <t>シ</t>
    </rPh>
    <rPh sb="4" eb="5">
      <t>ゼイ</t>
    </rPh>
    <phoneticPr fontId="2"/>
  </si>
  <si>
    <t>特別土地保有税</t>
    <rPh sb="0" eb="2">
      <t>トクベツ</t>
    </rPh>
    <rPh sb="2" eb="4">
      <t>トチ</t>
    </rPh>
    <rPh sb="4" eb="7">
      <t>ホユウゼイ</t>
    </rPh>
    <phoneticPr fontId="2"/>
  </si>
  <si>
    <t>目的税</t>
    <rPh sb="0" eb="3">
      <t>モクテキゼイ</t>
    </rPh>
    <phoneticPr fontId="2"/>
  </si>
  <si>
    <t>入場税</t>
    <rPh sb="0" eb="3">
      <t>ニュウジョウゼイ</t>
    </rPh>
    <phoneticPr fontId="2"/>
  </si>
  <si>
    <t>都市計画税</t>
    <rPh sb="0" eb="2">
      <t>トシ</t>
    </rPh>
    <rPh sb="2" eb="4">
      <t>ケイカク</t>
    </rPh>
    <rPh sb="4" eb="5">
      <t>ゼイ</t>
    </rPh>
    <phoneticPr fontId="2"/>
  </si>
  <si>
    <t>国民健康保険税</t>
    <rPh sb="0" eb="2">
      <t>コクミン</t>
    </rPh>
    <rPh sb="2" eb="4">
      <t>ケンコウ</t>
    </rPh>
    <rPh sb="4" eb="6">
      <t>ホケン</t>
    </rPh>
    <rPh sb="6" eb="7">
      <t>ゼイ</t>
    </rPh>
    <phoneticPr fontId="2"/>
  </si>
  <si>
    <t>【性質別】</t>
    <rPh sb="1" eb="3">
      <t>セイシツ</t>
    </rPh>
    <rPh sb="3" eb="4">
      <t>ベツ</t>
    </rPh>
    <phoneticPr fontId="2"/>
  </si>
  <si>
    <t>扶助費</t>
    <rPh sb="0" eb="3">
      <t>フジョヒ</t>
    </rPh>
    <phoneticPr fontId="2"/>
  </si>
  <si>
    <t>公債費</t>
    <rPh sb="0" eb="3">
      <t>コウサイヒ</t>
    </rPh>
    <phoneticPr fontId="2"/>
  </si>
  <si>
    <t>元利償還金</t>
    <rPh sb="0" eb="1">
      <t>モト</t>
    </rPh>
    <rPh sb="1" eb="2">
      <t>リ</t>
    </rPh>
    <rPh sb="2" eb="5">
      <t>ショウカンキン</t>
    </rPh>
    <phoneticPr fontId="2"/>
  </si>
  <si>
    <t>一時借入金利子</t>
    <rPh sb="0" eb="2">
      <t>イチジ</t>
    </rPh>
    <rPh sb="2" eb="4">
      <t>カリイレ</t>
    </rPh>
    <rPh sb="4" eb="5">
      <t>キン</t>
    </rPh>
    <rPh sb="5" eb="7">
      <t>リシ</t>
    </rPh>
    <phoneticPr fontId="2"/>
  </si>
  <si>
    <t>物件費</t>
    <rPh sb="0" eb="3">
      <t>ブッケンヒ</t>
    </rPh>
    <phoneticPr fontId="2"/>
  </si>
  <si>
    <t>維持補修費</t>
    <rPh sb="0" eb="2">
      <t>イジ</t>
    </rPh>
    <rPh sb="2" eb="4">
      <t>ホシュウ</t>
    </rPh>
    <rPh sb="4" eb="5">
      <t>ヒ</t>
    </rPh>
    <phoneticPr fontId="2"/>
  </si>
  <si>
    <t>補助費等</t>
    <rPh sb="0" eb="2">
      <t>ホジョ</t>
    </rPh>
    <rPh sb="2" eb="3">
      <t>ヒ</t>
    </rPh>
    <rPh sb="3" eb="4">
      <t>トウ</t>
    </rPh>
    <phoneticPr fontId="2"/>
  </si>
  <si>
    <t>繰出金</t>
    <rPh sb="0" eb="2">
      <t>クリダ</t>
    </rPh>
    <rPh sb="2" eb="3">
      <t>キン</t>
    </rPh>
    <phoneticPr fontId="2"/>
  </si>
  <si>
    <t>投資及び出資金・貸付金</t>
    <rPh sb="0" eb="2">
      <t>トウシ</t>
    </rPh>
    <rPh sb="2" eb="3">
      <t>オヨ</t>
    </rPh>
    <rPh sb="4" eb="5">
      <t>デ</t>
    </rPh>
    <rPh sb="5" eb="7">
      <t>シキン</t>
    </rPh>
    <rPh sb="8" eb="10">
      <t>カシツケ</t>
    </rPh>
    <rPh sb="10" eb="11">
      <t>キン</t>
    </rPh>
    <phoneticPr fontId="2"/>
  </si>
  <si>
    <t>積立金</t>
    <rPh sb="0" eb="2">
      <t>ツミタテ</t>
    </rPh>
    <rPh sb="2" eb="3">
      <t>キン</t>
    </rPh>
    <phoneticPr fontId="2"/>
  </si>
  <si>
    <t>投資的経費</t>
    <rPh sb="0" eb="3">
      <t>トウシテキ</t>
    </rPh>
    <rPh sb="3" eb="5">
      <t>ケイヒ</t>
    </rPh>
    <phoneticPr fontId="2"/>
  </si>
  <si>
    <t>うち人件費</t>
    <rPh sb="2" eb="5">
      <t>ジンケンヒ</t>
    </rPh>
    <phoneticPr fontId="2"/>
  </si>
  <si>
    <t>補助事業</t>
    <rPh sb="0" eb="2">
      <t>ホジョ</t>
    </rPh>
    <rPh sb="2" eb="4">
      <t>ジギョウ</t>
    </rPh>
    <phoneticPr fontId="2"/>
  </si>
  <si>
    <t>単独事業</t>
    <rPh sb="0" eb="2">
      <t>タンドク</t>
    </rPh>
    <rPh sb="2" eb="4">
      <t>ジギョウ</t>
    </rPh>
    <phoneticPr fontId="2"/>
  </si>
  <si>
    <t>【目的別】</t>
    <rPh sb="1" eb="3">
      <t>モクテキ</t>
    </rPh>
    <rPh sb="3" eb="4">
      <t>ベツ</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</si>
  <si>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</si>
  <si>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</si>
  <si>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</si>
  <si>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</si>
  <si>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労働費</t>
    <rPh sb="0" eb="3">
      <t>ロウドウヒ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</si>
  <si>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</si>
  <si>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</si>
  <si>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</si>
  <si>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</si>
  <si>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</si>
  <si>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災害復旧費</t>
    <rPh sb="0" eb="2">
      <t>サイガイ</t>
    </rPh>
    <rPh sb="2" eb="4">
      <t>フッキュウ</t>
    </rPh>
    <rPh sb="4" eb="5">
      <t>ヒ</t>
    </rPh>
    <phoneticPr fontId="2"/>
  </si>
  <si>
    <t>【基金残高】</t>
    <rPh sb="1" eb="3">
      <t>キキン</t>
    </rPh>
    <rPh sb="3" eb="5">
      <t>ザンダカ</t>
    </rPh>
    <phoneticPr fontId="2"/>
  </si>
  <si>
    <t>財政調整基金</t>
    <rPh sb="0" eb="2">
      <t>ザイセイ</t>
    </rPh>
    <rPh sb="2" eb="4">
      <t>チョウセイ</t>
    </rPh>
    <rPh sb="4" eb="6">
      <t>キキン</t>
    </rPh>
    <phoneticPr fontId="2"/>
  </si>
  <si>
    <t>減債基金</t>
    <rPh sb="0" eb="2">
      <t>ゲンサイ</t>
    </rPh>
    <rPh sb="2" eb="4">
      <t>キキン</t>
    </rPh>
    <phoneticPr fontId="2"/>
  </si>
  <si>
    <t>大規模事業基金</t>
    <rPh sb="0" eb="3">
      <t>ダイキボ</t>
    </rPh>
    <rPh sb="3" eb="5">
      <t>ジギョウ</t>
    </rPh>
    <rPh sb="5" eb="7">
      <t>キキン</t>
    </rPh>
    <phoneticPr fontId="2"/>
  </si>
  <si>
    <t>職員退職手当基金</t>
    <rPh sb="0" eb="2">
      <t>ショクイン</t>
    </rPh>
    <rPh sb="2" eb="4">
      <t>タイショク</t>
    </rPh>
    <rPh sb="4" eb="6">
      <t>テアテ</t>
    </rPh>
    <rPh sb="6" eb="8">
      <t>キキン</t>
    </rPh>
    <phoneticPr fontId="2"/>
  </si>
  <si>
    <t>【繰出金】</t>
    <rPh sb="1" eb="3">
      <t>クリダ</t>
    </rPh>
    <rPh sb="3" eb="4">
      <t>キン</t>
    </rPh>
    <phoneticPr fontId="2"/>
  </si>
  <si>
    <t>簡易水道繰出金</t>
    <rPh sb="0" eb="2">
      <t>カンイ</t>
    </rPh>
    <rPh sb="2" eb="4">
      <t>スイドウ</t>
    </rPh>
    <rPh sb="4" eb="6">
      <t>クリダ</t>
    </rPh>
    <rPh sb="6" eb="7">
      <t>キン</t>
    </rPh>
    <phoneticPr fontId="2"/>
  </si>
  <si>
    <t>その他特定目的基金</t>
    <rPh sb="2" eb="3">
      <t>タ</t>
    </rPh>
    <rPh sb="3" eb="5">
      <t>トクテイ</t>
    </rPh>
    <rPh sb="5" eb="7">
      <t>モクテキ</t>
    </rPh>
    <rPh sb="7" eb="9">
      <t>キキン</t>
    </rPh>
    <phoneticPr fontId="2"/>
  </si>
  <si>
    <t>小　　計</t>
    <rPh sb="0" eb="1">
      <t>ショウ</t>
    </rPh>
    <rPh sb="3" eb="4">
      <t>ケイ</t>
    </rPh>
    <phoneticPr fontId="2"/>
  </si>
  <si>
    <t>合　　計</t>
    <rPh sb="0" eb="1">
      <t>ゴウ</t>
    </rPh>
    <rPh sb="3" eb="4">
      <t>ケイ</t>
    </rPh>
    <phoneticPr fontId="2"/>
  </si>
  <si>
    <t>合　　　　　計</t>
    <rPh sb="0" eb="1">
      <t>ゴウ</t>
    </rPh>
    <rPh sb="6" eb="7">
      <t>ケイ</t>
    </rPh>
    <phoneticPr fontId="2"/>
  </si>
  <si>
    <t>Ⅲ-3</t>
    <phoneticPr fontId="2"/>
  </si>
  <si>
    <t>Ⅲ-1</t>
    <phoneticPr fontId="2"/>
  </si>
  <si>
    <t>H17</t>
    <phoneticPr fontId="2"/>
  </si>
  <si>
    <t>H18</t>
    <phoneticPr fontId="2"/>
  </si>
  <si>
    <t>H19</t>
    <phoneticPr fontId="2"/>
  </si>
  <si>
    <t>H20</t>
    <phoneticPr fontId="2"/>
  </si>
  <si>
    <t>H21</t>
    <phoneticPr fontId="2"/>
  </si>
  <si>
    <t>(14.9%)</t>
    <phoneticPr fontId="2"/>
  </si>
  <si>
    <t>(14.7%)</t>
    <phoneticPr fontId="2"/>
  </si>
  <si>
    <t>　　　　　　　普通建設事業費</t>
    <rPh sb="7" eb="9">
      <t>フツウ</t>
    </rPh>
    <rPh sb="9" eb="11">
      <t>ケンセツ</t>
    </rPh>
    <rPh sb="11" eb="14">
      <t>ジギョウヒ</t>
    </rPh>
    <phoneticPr fontId="2"/>
  </si>
  <si>
    <t>　　　　　　　災害復旧事業費</t>
    <rPh sb="7" eb="9">
      <t>サイガイ</t>
    </rPh>
    <rPh sb="9" eb="11">
      <t>フッキュウ</t>
    </rPh>
    <rPh sb="11" eb="14">
      <t>ジギョウヒ</t>
    </rPh>
    <phoneticPr fontId="2"/>
  </si>
  <si>
    <t>歳入総額 　　　　　　　　　　</t>
    <rPh sb="0" eb="2">
      <t>サイニュウ</t>
    </rPh>
    <rPh sb="2" eb="4">
      <t>ソウガク</t>
    </rPh>
    <phoneticPr fontId="2"/>
  </si>
  <si>
    <t>歳出総額 　　　　　　　　　　</t>
    <rPh sb="0" eb="2">
      <t>サイシュツ</t>
    </rPh>
    <rPh sb="2" eb="4">
      <t>ソウガク</t>
    </rPh>
    <phoneticPr fontId="2"/>
  </si>
  <si>
    <t xml:space="preserve">翌年度繰越財源              </t>
    <rPh sb="0" eb="3">
      <t>ヨクネンド</t>
    </rPh>
    <rPh sb="3" eb="5">
      <t>クリコシ</t>
    </rPh>
    <rPh sb="5" eb="7">
      <t>ザイゲン</t>
    </rPh>
    <phoneticPr fontId="2"/>
  </si>
  <si>
    <t xml:space="preserve">単年度収支                     </t>
    <rPh sb="0" eb="1">
      <t>タン</t>
    </rPh>
    <rPh sb="1" eb="3">
      <t>ネンド</t>
    </rPh>
    <rPh sb="3" eb="5">
      <t>シュウシ</t>
    </rPh>
    <phoneticPr fontId="2"/>
  </si>
  <si>
    <t xml:space="preserve">積立金                           </t>
    <rPh sb="0" eb="2">
      <t>ツミタテ</t>
    </rPh>
    <rPh sb="2" eb="3">
      <t>キン</t>
    </rPh>
    <phoneticPr fontId="2"/>
  </si>
  <si>
    <t xml:space="preserve">地方債繰上償還額            </t>
    <rPh sb="0" eb="3">
      <t>チホウサイ</t>
    </rPh>
    <rPh sb="3" eb="5">
      <t>クリアゲ</t>
    </rPh>
    <rPh sb="5" eb="6">
      <t>ショウ</t>
    </rPh>
    <rPh sb="6" eb="7">
      <t>カン</t>
    </rPh>
    <rPh sb="7" eb="8">
      <t>ガク</t>
    </rPh>
    <phoneticPr fontId="2"/>
  </si>
  <si>
    <t xml:space="preserve">積立金取崩し額               </t>
    <rPh sb="0" eb="2">
      <t>ツミタテ</t>
    </rPh>
    <rPh sb="2" eb="3">
      <t>キン</t>
    </rPh>
    <rPh sb="3" eb="5">
      <t>トリクズ</t>
    </rPh>
    <rPh sb="6" eb="7">
      <t>ガク</t>
    </rPh>
    <phoneticPr fontId="2"/>
  </si>
  <si>
    <t xml:space="preserve">実質単年度収支(F+G+H-I)  </t>
    <rPh sb="0" eb="2">
      <t>ジッシツ</t>
    </rPh>
    <rPh sb="2" eb="5">
      <t>タンネンド</t>
    </rPh>
    <rPh sb="5" eb="7">
      <t>シュウシ</t>
    </rPh>
    <phoneticPr fontId="2"/>
  </si>
  <si>
    <t>うち臨時財政対策債</t>
    <rPh sb="2" eb="4">
      <t>リンジ</t>
    </rPh>
    <rPh sb="4" eb="6">
      <t>ザイセイ</t>
    </rPh>
    <rPh sb="6" eb="8">
      <t>タイサク</t>
    </rPh>
    <rPh sb="8" eb="9">
      <t>サイ</t>
    </rPh>
    <phoneticPr fontId="2"/>
  </si>
  <si>
    <t>寄附金</t>
    <rPh sb="0" eb="3">
      <t>キフキン</t>
    </rPh>
    <phoneticPr fontId="2"/>
  </si>
  <si>
    <t>諸支出金</t>
    <rPh sb="0" eb="1">
      <t>ショ</t>
    </rPh>
    <rPh sb="1" eb="3">
      <t>シシュツ</t>
    </rPh>
    <rPh sb="3" eb="4">
      <t>キン</t>
    </rPh>
    <phoneticPr fontId="2"/>
  </si>
  <si>
    <t>（単位：千円）</t>
    <rPh sb="1" eb="3">
      <t>タンイ</t>
    </rPh>
    <rPh sb="4" eb="6">
      <t>センエン</t>
    </rPh>
    <phoneticPr fontId="2"/>
  </si>
  <si>
    <t>【歳入 経常一般財源】</t>
    <rPh sb="1" eb="3">
      <t>サイニュウ</t>
    </rPh>
    <rPh sb="4" eb="6">
      <t>ケイジョウ</t>
    </rPh>
    <rPh sb="6" eb="8">
      <t>イッパン</t>
    </rPh>
    <rPh sb="8" eb="10">
      <t>ザイゲン</t>
    </rPh>
    <phoneticPr fontId="2"/>
  </si>
  <si>
    <t>【性質別　充当経常一般財源】</t>
    <rPh sb="5" eb="7">
      <t>ジュウトウ</t>
    </rPh>
    <rPh sb="7" eb="9">
      <t>ケイジョウ</t>
    </rPh>
    <rPh sb="9" eb="11">
      <t>イッパン</t>
    </rPh>
    <rPh sb="11" eb="13">
      <t>ザイゲン</t>
    </rPh>
    <phoneticPr fontId="2"/>
  </si>
  <si>
    <t>歳入</t>
    <rPh sb="0" eb="2">
      <t>サイニュウ</t>
    </rPh>
    <phoneticPr fontId="2"/>
  </si>
  <si>
    <t>市債</t>
    <rPh sb="0" eb="2">
      <t>シサイ</t>
    </rPh>
    <phoneticPr fontId="2"/>
  </si>
  <si>
    <t>差　　　　引　</t>
    <rPh sb="0" eb="1">
      <t>サ</t>
    </rPh>
    <rPh sb="5" eb="6">
      <t>イン</t>
    </rPh>
    <phoneticPr fontId="2"/>
  </si>
  <si>
    <t>歳出</t>
    <rPh sb="0" eb="2">
      <t>サイシュツ</t>
    </rPh>
    <phoneticPr fontId="2"/>
  </si>
  <si>
    <t>公債費</t>
    <rPh sb="0" eb="2">
      <t>コウサイ</t>
    </rPh>
    <rPh sb="2" eb="3">
      <t>ヒ</t>
    </rPh>
    <phoneticPr fontId="2"/>
  </si>
  <si>
    <t>　　　　　　　合　　　　　計
　　(充当経常一般財源)　</t>
    <rPh sb="7" eb="8">
      <t>ゴウ</t>
    </rPh>
    <rPh sb="13" eb="14">
      <t>ケイ</t>
    </rPh>
    <rPh sb="18" eb="20">
      <t>ジュウトウ</t>
    </rPh>
    <rPh sb="20" eb="22">
      <t>ケイジョウ</t>
    </rPh>
    <rPh sb="22" eb="24">
      <t>イッパン</t>
    </rPh>
    <rPh sb="24" eb="26">
      <t>ザイゲン</t>
    </rPh>
    <phoneticPr fontId="2"/>
  </si>
  <si>
    <t>合　　計
(うち経常一般財源)　</t>
    <rPh sb="0" eb="1">
      <t>ゴウ</t>
    </rPh>
    <rPh sb="3" eb="4">
      <t>ケイ</t>
    </rPh>
    <rPh sb="8" eb="10">
      <t>ケイジョウ</t>
    </rPh>
    <rPh sb="10" eb="12">
      <t>イッパン</t>
    </rPh>
    <rPh sb="12" eb="14">
      <t>ザイゲン</t>
    </rPh>
    <phoneticPr fontId="2"/>
  </si>
  <si>
    <t>経常収支比率 (L/K*100)</t>
    <rPh sb="0" eb="2">
      <t>ケイジョウ</t>
    </rPh>
    <rPh sb="2" eb="4">
      <t>シュウシ</t>
    </rPh>
    <rPh sb="4" eb="6">
      <t>ヒリツ</t>
    </rPh>
    <phoneticPr fontId="2"/>
  </si>
  <si>
    <t xml:space="preserve">歳入歳出差引額 （A-B)     </t>
    <rPh sb="0" eb="2">
      <t>サイニュウ</t>
    </rPh>
    <rPh sb="2" eb="4">
      <t>サイシュツ</t>
    </rPh>
    <rPh sb="4" eb="6">
      <t>サシヒキ</t>
    </rPh>
    <rPh sb="6" eb="7">
      <t>ガク</t>
    </rPh>
    <phoneticPr fontId="2"/>
  </si>
  <si>
    <t xml:space="preserve">実質収支 (C-D)                </t>
    <rPh sb="0" eb="2">
      <t>ジッシツ</t>
    </rPh>
    <rPh sb="2" eb="4">
      <t>シュウシ</t>
    </rPh>
    <phoneticPr fontId="2"/>
  </si>
  <si>
    <t>人口 （人）</t>
    <rPh sb="0" eb="2">
      <t>ジンコウ</t>
    </rPh>
    <rPh sb="4" eb="5">
      <t>ニン</t>
    </rPh>
    <phoneticPr fontId="2"/>
  </si>
  <si>
    <t>職員数 （人）</t>
    <rPh sb="0" eb="3">
      <t>ショクインスウ</t>
    </rPh>
    <rPh sb="5" eb="6">
      <t>ニン</t>
    </rPh>
    <phoneticPr fontId="2"/>
  </si>
  <si>
    <t>平成15年度 1市3町の指標等</t>
    <rPh sb="0" eb="2">
      <t>ヘイセイ</t>
    </rPh>
    <rPh sb="4" eb="6">
      <t>ネンド</t>
    </rPh>
    <rPh sb="8" eb="9">
      <t>シ</t>
    </rPh>
    <rPh sb="10" eb="11">
      <t>マチ</t>
    </rPh>
    <rPh sb="12" eb="14">
      <t>シヒョウ</t>
    </rPh>
    <rPh sb="14" eb="15">
      <t>トウ</t>
    </rPh>
    <phoneticPr fontId="2"/>
  </si>
  <si>
    <t>三原</t>
    <rPh sb="0" eb="2">
      <t>ミハラ</t>
    </rPh>
    <phoneticPr fontId="2"/>
  </si>
  <si>
    <t>本郷</t>
    <rPh sb="0" eb="2">
      <t>ホンゴウ</t>
    </rPh>
    <phoneticPr fontId="2"/>
  </si>
  <si>
    <t>久井</t>
    <rPh sb="0" eb="2">
      <t>クイ</t>
    </rPh>
    <phoneticPr fontId="2"/>
  </si>
  <si>
    <t>大和</t>
    <rPh sb="0" eb="2">
      <t>ダイワ</t>
    </rPh>
    <phoneticPr fontId="2"/>
  </si>
  <si>
    <t>計</t>
    <rPh sb="0" eb="1">
      <t>ケイ</t>
    </rPh>
    <phoneticPr fontId="2"/>
  </si>
  <si>
    <t>経常収支比率</t>
    <rPh sb="0" eb="2">
      <t>ケイジョウ</t>
    </rPh>
    <rPh sb="2" eb="4">
      <t>シュウシ</t>
    </rPh>
    <rPh sb="4" eb="6">
      <t>ヒリツ</t>
    </rPh>
    <phoneticPr fontId="2"/>
  </si>
  <si>
    <t>起債制限比率</t>
    <rPh sb="0" eb="2">
      <t>キサイ</t>
    </rPh>
    <rPh sb="2" eb="4">
      <t>セイゲン</t>
    </rPh>
    <rPh sb="4" eb="6">
      <t>ヒリツ</t>
    </rPh>
    <phoneticPr fontId="2"/>
  </si>
  <si>
    <t>普通建設事業費</t>
    <rPh sb="0" eb="2">
      <t>フツウ</t>
    </rPh>
    <rPh sb="2" eb="4">
      <t>ケンセツ</t>
    </rPh>
    <rPh sb="4" eb="6">
      <t>ジギョウ</t>
    </rPh>
    <rPh sb="6" eb="7">
      <t>ヒ</t>
    </rPh>
    <phoneticPr fontId="2"/>
  </si>
  <si>
    <t>－</t>
    <phoneticPr fontId="2"/>
  </si>
  <si>
    <t>－</t>
    <phoneticPr fontId="2"/>
  </si>
  <si>
    <t>4基金の計</t>
    <rPh sb="1" eb="3">
      <t>キキン</t>
    </rPh>
    <rPh sb="4" eb="5">
      <t>ケイ</t>
    </rPh>
    <phoneticPr fontId="2"/>
  </si>
  <si>
    <t>H16</t>
    <phoneticPr fontId="2"/>
  </si>
  <si>
    <t>H17</t>
    <phoneticPr fontId="2"/>
  </si>
  <si>
    <t>H18</t>
    <phoneticPr fontId="2"/>
  </si>
  <si>
    <t>H19</t>
    <phoneticPr fontId="2"/>
  </si>
  <si>
    <t>H20</t>
    <phoneticPr fontId="2"/>
  </si>
  <si>
    <t>H21</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</si>
  <si>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</si>
  <si>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</si>
  <si>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</si>
  <si>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</si>
  <si>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</si>
  <si>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</si>
  <si>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</si>
  <si>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</si>
  <si>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</si>
  <si>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</si>
  <si>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H16</t>
    <phoneticPr fontId="2"/>
  </si>
  <si>
    <t>Ｋ</t>
    <phoneticPr fontId="2"/>
  </si>
  <si>
    <t>Ｌ</t>
    <phoneticPr fontId="2"/>
  </si>
  <si>
    <t>H16</t>
    <phoneticPr fontId="2"/>
  </si>
  <si>
    <t>H17</t>
    <phoneticPr fontId="2"/>
  </si>
  <si>
    <t>H18</t>
    <phoneticPr fontId="2"/>
  </si>
  <si>
    <t>H19</t>
    <phoneticPr fontId="2"/>
  </si>
  <si>
    <t>H20</t>
    <phoneticPr fontId="2"/>
  </si>
  <si>
    <t>H21</t>
    <phoneticPr fontId="2"/>
  </si>
  <si>
    <t>【プライマリーバランス】</t>
    <phoneticPr fontId="2"/>
  </si>
  <si>
    <t>(ア)</t>
    <phoneticPr fontId="2"/>
  </si>
  <si>
    <t>(イ)</t>
    <phoneticPr fontId="2"/>
  </si>
  <si>
    <t>(ア)－(イ)</t>
    <phoneticPr fontId="2"/>
  </si>
  <si>
    <t>H22</t>
    <phoneticPr fontId="2"/>
  </si>
  <si>
    <t>うち建設地方債</t>
    <rPh sb="2" eb="4">
      <t>ケンセツ</t>
    </rPh>
    <rPh sb="4" eb="7">
      <t>チホウサイ</t>
    </rPh>
    <phoneticPr fontId="2"/>
  </si>
  <si>
    <t>Ⅲ-1</t>
    <phoneticPr fontId="2"/>
  </si>
  <si>
    <t>H23</t>
    <phoneticPr fontId="2"/>
  </si>
  <si>
    <t>H23</t>
    <phoneticPr fontId="2"/>
  </si>
  <si>
    <t>H24</t>
    <phoneticPr fontId="2"/>
  </si>
  <si>
    <t>Ⅲ-1</t>
    <phoneticPr fontId="2"/>
  </si>
  <si>
    <t>H25</t>
  </si>
  <si>
    <t>Ⅲ-1</t>
    <phoneticPr fontId="2"/>
  </si>
  <si>
    <t>現年度分</t>
    <rPh sb="0" eb="1">
      <t>ゲン</t>
    </rPh>
    <rPh sb="1" eb="3">
      <t>ネンド</t>
    </rPh>
    <rPh sb="3" eb="4">
      <t>ブン</t>
    </rPh>
    <phoneticPr fontId="2"/>
  </si>
  <si>
    <t>滞納繰越分</t>
    <rPh sb="0" eb="2">
      <t>タイノウ</t>
    </rPh>
    <rPh sb="2" eb="4">
      <t>クリコシ</t>
    </rPh>
    <rPh sb="4" eb="5">
      <t>ブン</t>
    </rPh>
    <phoneticPr fontId="2"/>
  </si>
  <si>
    <t>国保税収納率　　　　　全体</t>
    <rPh sb="0" eb="2">
      <t>コクホ</t>
    </rPh>
    <rPh sb="2" eb="3">
      <t>ゼイ</t>
    </rPh>
    <rPh sb="3" eb="5">
      <t>シュウノウ</t>
    </rPh>
    <rPh sb="5" eb="6">
      <t>リツ</t>
    </rPh>
    <rPh sb="11" eb="13">
      <t>ゼンタイ</t>
    </rPh>
    <phoneticPr fontId="2"/>
  </si>
  <si>
    <t>現年度分</t>
    <rPh sb="0" eb="1">
      <t>ゲン</t>
    </rPh>
    <rPh sb="1" eb="2">
      <t>ネン</t>
    </rPh>
    <rPh sb="2" eb="3">
      <t>ド</t>
    </rPh>
    <rPh sb="3" eb="4">
      <t>ブン</t>
    </rPh>
    <phoneticPr fontId="2"/>
  </si>
  <si>
    <t>合計</t>
    <rPh sb="0" eb="2">
      <t>ゴウケイ</t>
    </rPh>
    <phoneticPr fontId="2"/>
  </si>
  <si>
    <t>　　(充当経常一般財源)　</t>
    <rPh sb="3" eb="5">
      <t>ジュウトウ</t>
    </rPh>
    <rPh sb="5" eb="7">
      <t>ケイジョウ</t>
    </rPh>
    <rPh sb="7" eb="9">
      <t>イッパン</t>
    </rPh>
    <rPh sb="9" eb="11">
      <t>ザイゲン</t>
    </rPh>
    <phoneticPr fontId="2"/>
  </si>
  <si>
    <t>普通建設事業費（H17～累計）</t>
    <rPh sb="0" eb="2">
      <t>フツウ</t>
    </rPh>
    <rPh sb="2" eb="4">
      <t>ケンセツ</t>
    </rPh>
    <rPh sb="4" eb="7">
      <t>ジギョウヒ</t>
    </rPh>
    <rPh sb="12" eb="14">
      <t>ルイケイ</t>
    </rPh>
    <phoneticPr fontId="2"/>
  </si>
  <si>
    <t>H26</t>
    <phoneticPr fontId="2"/>
  </si>
  <si>
    <t>H27</t>
    <phoneticPr fontId="2"/>
  </si>
  <si>
    <t>市税収納率　　　　　　　全体</t>
    <rPh sb="0" eb="2">
      <t>シゼイ</t>
    </rPh>
    <rPh sb="2" eb="4">
      <t>シュウノウ</t>
    </rPh>
    <rPh sb="4" eb="5">
      <t>リツ</t>
    </rPh>
    <rPh sb="12" eb="14">
      <t>ゼンタイ</t>
    </rPh>
    <phoneticPr fontId="2"/>
  </si>
  <si>
    <r>
      <t xml:space="preserve">合　　計
</t>
    </r>
    <r>
      <rPr>
        <sz val="12"/>
        <rFont val="ＭＳ Ｐゴシック"/>
        <family val="3"/>
        <charset val="128"/>
      </rPr>
      <t>(うち臨財債除く経常一般財源)　</t>
    </r>
    <rPh sb="0" eb="1">
      <t>ゴウ</t>
    </rPh>
    <rPh sb="3" eb="4">
      <t>ケイ</t>
    </rPh>
    <rPh sb="8" eb="9">
      <t>リン</t>
    </rPh>
    <rPh sb="9" eb="10">
      <t>ザイ</t>
    </rPh>
    <rPh sb="10" eb="11">
      <t>サイ</t>
    </rPh>
    <rPh sb="11" eb="12">
      <t>ノゾ</t>
    </rPh>
    <rPh sb="13" eb="15">
      <t>ケイジョウ</t>
    </rPh>
    <rPh sb="15" eb="17">
      <t>イッパン</t>
    </rPh>
    <rPh sb="17" eb="19">
      <t>ザイゲン</t>
    </rPh>
    <phoneticPr fontId="2"/>
  </si>
  <si>
    <t>H28</t>
    <phoneticPr fontId="2"/>
  </si>
  <si>
    <t>Ⅱ-1</t>
    <phoneticPr fontId="2"/>
  </si>
  <si>
    <t>H29</t>
    <phoneticPr fontId="2"/>
  </si>
  <si>
    <t>H30</t>
    <phoneticPr fontId="2"/>
  </si>
  <si>
    <t>財政力指数(3年平均）</t>
    <rPh sb="0" eb="3">
      <t>ザイセイリョク</t>
    </rPh>
    <rPh sb="3" eb="5">
      <t>シスウ</t>
    </rPh>
    <rPh sb="7" eb="8">
      <t>ネン</t>
    </rPh>
    <rPh sb="8" eb="10">
      <t>ヘイキン</t>
    </rPh>
    <phoneticPr fontId="2"/>
  </si>
  <si>
    <t>全下水道繰出金</t>
    <rPh sb="0" eb="1">
      <t>ゼン</t>
    </rPh>
    <rPh sb="1" eb="4">
      <t>ゲスイドウ</t>
    </rPh>
    <rPh sb="4" eb="6">
      <t>クリダ</t>
    </rPh>
    <rPh sb="6" eb="7">
      <t>キン</t>
    </rPh>
    <phoneticPr fontId="2"/>
  </si>
  <si>
    <t>Ⅱ-2</t>
    <phoneticPr fontId="2"/>
  </si>
  <si>
    <t>類似団体</t>
    <rPh sb="0" eb="2">
      <t>ルイジ</t>
    </rPh>
    <rPh sb="2" eb="4">
      <t>ダンタイ</t>
    </rPh>
    <phoneticPr fontId="2"/>
  </si>
  <si>
    <t>岩手県</t>
    <rPh sb="0" eb="3">
      <t>イワテケン</t>
    </rPh>
    <phoneticPr fontId="2"/>
  </si>
  <si>
    <t>北上市</t>
    <rPh sb="0" eb="3">
      <t>きたかみし</t>
    </rPh>
    <phoneticPr fontId="2" type="Hiragana"/>
  </si>
  <si>
    <t>宮城県</t>
    <rPh sb="0" eb="3">
      <t>みやぎけん</t>
    </rPh>
    <phoneticPr fontId="2" type="Hiragana"/>
  </si>
  <si>
    <t>気仙沼市</t>
    <rPh sb="0" eb="4">
      <t>けせんぬまし</t>
    </rPh>
    <phoneticPr fontId="2" type="Hiragana"/>
  </si>
  <si>
    <t>秋田県</t>
    <rPh sb="0" eb="3">
      <t>あきたけん</t>
    </rPh>
    <phoneticPr fontId="2" type="Hiragana"/>
  </si>
  <si>
    <t>大館市</t>
    <rPh sb="0" eb="3">
      <t>おおだてし</t>
    </rPh>
    <phoneticPr fontId="2" type="Hiragana"/>
  </si>
  <si>
    <t>山形県</t>
    <rPh sb="0" eb="3">
      <t>やまがたけん</t>
    </rPh>
    <phoneticPr fontId="2" type="Hiragana"/>
  </si>
  <si>
    <t>米沢市</t>
    <rPh sb="0" eb="3">
      <t>よねざわし</t>
    </rPh>
    <phoneticPr fontId="2" type="Hiragana"/>
  </si>
  <si>
    <t>福島県</t>
    <rPh sb="0" eb="3">
      <t>ふくしまけん</t>
    </rPh>
    <phoneticPr fontId="2" type="Hiragana"/>
  </si>
  <si>
    <t>白河市</t>
    <rPh sb="0" eb="3">
      <t>しらかわし</t>
    </rPh>
    <phoneticPr fontId="2" type="Hiragana"/>
  </si>
  <si>
    <t>南相馬市</t>
    <rPh sb="0" eb="4">
      <t>みなみそうまし</t>
    </rPh>
    <phoneticPr fontId="2" type="Hiragana"/>
  </si>
  <si>
    <t>茨城県</t>
    <rPh sb="0" eb="3">
      <t>いばらきけん</t>
    </rPh>
    <phoneticPr fontId="2" type="Hiragana"/>
  </si>
  <si>
    <t>鹿嶋市</t>
    <rPh sb="0" eb="3">
      <t>かしまし</t>
    </rPh>
    <phoneticPr fontId="2" type="Hiragana"/>
  </si>
  <si>
    <t>栃木県</t>
    <rPh sb="0" eb="3">
      <t>とちぎけん</t>
    </rPh>
    <phoneticPr fontId="2" type="Hiragana"/>
  </si>
  <si>
    <t>鹿沼市</t>
    <rPh sb="0" eb="3">
      <t>かぬまし</t>
    </rPh>
    <phoneticPr fontId="2" type="Hiragana"/>
  </si>
  <si>
    <t>群馬県</t>
    <rPh sb="0" eb="2">
      <t>ぐんま</t>
    </rPh>
    <rPh sb="2" eb="3">
      <t>けん</t>
    </rPh>
    <phoneticPr fontId="2" type="Hiragana"/>
  </si>
  <si>
    <t>渋川市</t>
    <rPh sb="0" eb="3">
      <t>しぶかわし</t>
    </rPh>
    <phoneticPr fontId="2" type="Hiragana"/>
  </si>
  <si>
    <t>館林市</t>
    <rPh sb="0" eb="3">
      <t>たてばやしし</t>
    </rPh>
    <phoneticPr fontId="2" type="Hiragana"/>
  </si>
  <si>
    <t>藤岡市</t>
    <rPh sb="0" eb="3">
      <t>ふじおかし</t>
    </rPh>
    <phoneticPr fontId="2" type="Hiragana"/>
  </si>
  <si>
    <t>安中市</t>
    <rPh sb="0" eb="2">
      <t>あんなか</t>
    </rPh>
    <rPh sb="2" eb="3">
      <t>し</t>
    </rPh>
    <phoneticPr fontId="2" type="Hiragana"/>
  </si>
  <si>
    <t>みどり市</t>
    <rPh sb="3" eb="4">
      <t>し</t>
    </rPh>
    <phoneticPr fontId="2" type="Hiragana"/>
  </si>
  <si>
    <t>埼玉県</t>
    <rPh sb="0" eb="3">
      <t>さいたまけん</t>
    </rPh>
    <phoneticPr fontId="2" type="Hiragana"/>
  </si>
  <si>
    <t>行田市</t>
    <rPh sb="0" eb="3">
      <t>ぎょうだし</t>
    </rPh>
    <phoneticPr fontId="2" type="Hiragana"/>
  </si>
  <si>
    <t>秩父市</t>
    <rPh sb="0" eb="3">
      <t>ちちぶし</t>
    </rPh>
    <phoneticPr fontId="2" type="Hiragana"/>
  </si>
  <si>
    <t>東松山市</t>
    <rPh sb="0" eb="4">
      <t>ひがしまつやまし</t>
    </rPh>
    <phoneticPr fontId="2" type="Hiragana"/>
  </si>
  <si>
    <t>羽生市</t>
    <rPh sb="0" eb="3">
      <t>はにゅうし</t>
    </rPh>
    <phoneticPr fontId="2" type="Hiragana"/>
  </si>
  <si>
    <t>幸手市</t>
    <rPh sb="0" eb="3">
      <t>さってし</t>
    </rPh>
    <phoneticPr fontId="2" type="Hiragana"/>
  </si>
  <si>
    <t>千葉県</t>
    <rPh sb="0" eb="3">
      <t>ちばけん</t>
    </rPh>
    <phoneticPr fontId="2" type="Hiragana"/>
  </si>
  <si>
    <t>君津市</t>
    <rPh sb="0" eb="3">
      <t>きみつし</t>
    </rPh>
    <phoneticPr fontId="2" type="Hiragana"/>
  </si>
  <si>
    <t>袖ケ浦市</t>
    <rPh sb="0" eb="4">
      <t>そでがうらし</t>
    </rPh>
    <phoneticPr fontId="2" type="Hiragana"/>
  </si>
  <si>
    <t>東京都</t>
    <rPh sb="0" eb="3">
      <t>とうきょうと</t>
    </rPh>
    <phoneticPr fontId="2" type="Hiragana"/>
  </si>
  <si>
    <t>羽村市</t>
    <rPh sb="0" eb="3">
      <t>はむらし</t>
    </rPh>
    <phoneticPr fontId="2" type="Hiragana"/>
  </si>
  <si>
    <t>神奈川県</t>
    <rPh sb="0" eb="4">
      <t>かながわけん</t>
    </rPh>
    <phoneticPr fontId="2" type="Hiragana"/>
  </si>
  <si>
    <t>綾瀬市</t>
    <rPh sb="0" eb="3">
      <t>あやせし</t>
    </rPh>
    <phoneticPr fontId="2" type="Hiragana"/>
  </si>
  <si>
    <t>新潟県</t>
    <rPh sb="0" eb="3">
      <t>にいがたけん</t>
    </rPh>
    <phoneticPr fontId="2" type="Hiragana"/>
  </si>
  <si>
    <t>三条市</t>
    <rPh sb="0" eb="3">
      <t>さんじょうし</t>
    </rPh>
    <phoneticPr fontId="2" type="Hiragana"/>
  </si>
  <si>
    <t>柏崎市</t>
    <rPh sb="0" eb="3">
      <t>かしわざきし</t>
    </rPh>
    <phoneticPr fontId="2" type="Hiragana"/>
  </si>
  <si>
    <t>新発田市</t>
    <rPh sb="0" eb="4">
      <t>しばたし</t>
    </rPh>
    <phoneticPr fontId="2" type="Hiragana"/>
  </si>
  <si>
    <t>燕市</t>
    <rPh sb="0" eb="2">
      <t>つばめし</t>
    </rPh>
    <phoneticPr fontId="2" type="Hiragana"/>
  </si>
  <si>
    <t>五泉市</t>
    <rPh sb="0" eb="3">
      <t>ごせんし</t>
    </rPh>
    <phoneticPr fontId="2" type="Hiragana"/>
  </si>
  <si>
    <t>富山県</t>
    <rPh sb="0" eb="3">
      <t>とやまけん</t>
    </rPh>
    <phoneticPr fontId="2" type="Hiragana"/>
  </si>
  <si>
    <t>南砺市</t>
    <rPh sb="0" eb="3">
      <t>なんとし</t>
    </rPh>
    <phoneticPr fontId="2" type="Hiragana"/>
  </si>
  <si>
    <t>石川県</t>
    <rPh sb="0" eb="3">
      <t>いしかわけん</t>
    </rPh>
    <phoneticPr fontId="2" type="Hiragana"/>
  </si>
  <si>
    <t>加賀市</t>
    <rPh sb="0" eb="3">
      <t>かがし</t>
    </rPh>
    <phoneticPr fontId="2" type="Hiragana"/>
  </si>
  <si>
    <t>福井県</t>
    <rPh sb="0" eb="3">
      <t>ふくいけん</t>
    </rPh>
    <phoneticPr fontId="2" type="Hiragana"/>
  </si>
  <si>
    <t>鯖江市</t>
    <rPh sb="0" eb="3">
      <t>さばえし</t>
    </rPh>
    <phoneticPr fontId="2" type="Hiragana"/>
  </si>
  <si>
    <t>越前市</t>
    <rPh sb="0" eb="3">
      <t>えちぜんし</t>
    </rPh>
    <phoneticPr fontId="2" type="Hiragana"/>
  </si>
  <si>
    <t>坂井市</t>
    <rPh sb="0" eb="2">
      <t>さかい</t>
    </rPh>
    <rPh sb="2" eb="3">
      <t>し</t>
    </rPh>
    <phoneticPr fontId="2" type="Hiragana"/>
  </si>
  <si>
    <t>長野県</t>
    <rPh sb="0" eb="3">
      <t>ながのけん</t>
    </rPh>
    <phoneticPr fontId="2" type="Hiragana"/>
  </si>
  <si>
    <t>岡谷市</t>
    <rPh sb="0" eb="3">
      <t>おかやし</t>
    </rPh>
    <phoneticPr fontId="2" type="Hiragana"/>
  </si>
  <si>
    <t>諏訪市</t>
    <rPh sb="0" eb="3">
      <t>すわし</t>
    </rPh>
    <phoneticPr fontId="2" type="Hiragana"/>
  </si>
  <si>
    <t>茅野市</t>
    <rPh sb="0" eb="3">
      <t>ちのし</t>
    </rPh>
    <phoneticPr fontId="2" type="Hiragana"/>
  </si>
  <si>
    <t>塩尻市</t>
    <rPh sb="0" eb="3">
      <t>しおじりし</t>
    </rPh>
    <phoneticPr fontId="2" type="Hiragana"/>
  </si>
  <si>
    <t>千曲市</t>
    <rPh sb="0" eb="3">
      <t>ちくまし</t>
    </rPh>
    <phoneticPr fontId="2" type="Hiragana"/>
  </si>
  <si>
    <t>岐阜県</t>
    <rPh sb="0" eb="3">
      <t>ぎふけん</t>
    </rPh>
    <phoneticPr fontId="2" type="Hiragana"/>
  </si>
  <si>
    <t>関市</t>
    <rPh sb="0" eb="2">
      <t>せきし</t>
    </rPh>
    <phoneticPr fontId="2" type="Hiragana"/>
  </si>
  <si>
    <t>中津川市</t>
    <rPh sb="0" eb="4">
      <t>なかつがわし</t>
    </rPh>
    <phoneticPr fontId="2" type="Hiragana"/>
  </si>
  <si>
    <t>羽島市</t>
    <rPh sb="0" eb="3">
      <t>はしまし</t>
    </rPh>
    <phoneticPr fontId="2" type="Hiragana"/>
  </si>
  <si>
    <t>恵那市</t>
    <rPh sb="0" eb="3">
      <t>えなし</t>
    </rPh>
    <phoneticPr fontId="2" type="Hiragana"/>
  </si>
  <si>
    <t>美濃加茂市</t>
    <rPh sb="0" eb="5">
      <t>みのかもし</t>
    </rPh>
    <phoneticPr fontId="2" type="Hiragana"/>
  </si>
  <si>
    <t>土岐市</t>
    <rPh sb="0" eb="3">
      <t>ときし</t>
    </rPh>
    <phoneticPr fontId="2" type="Hiragana"/>
  </si>
  <si>
    <t>可児市</t>
    <rPh sb="0" eb="3">
      <t>かにし</t>
    </rPh>
    <phoneticPr fontId="2" type="Hiragana"/>
  </si>
  <si>
    <t>瑞穂市</t>
    <rPh sb="0" eb="3">
      <t>みずほし</t>
    </rPh>
    <phoneticPr fontId="2" type="Hiragana"/>
  </si>
  <si>
    <t>静岡県</t>
    <rPh sb="0" eb="3">
      <t>しずおかけん</t>
    </rPh>
    <phoneticPr fontId="2" type="Hiragana"/>
  </si>
  <si>
    <t>島田市</t>
    <rPh sb="0" eb="3">
      <t>しまだし</t>
    </rPh>
    <phoneticPr fontId="2" type="Hiragana"/>
  </si>
  <si>
    <t>袋井市</t>
    <rPh sb="0" eb="3">
      <t>ふくろいし</t>
    </rPh>
    <phoneticPr fontId="2" type="Hiragana"/>
  </si>
  <si>
    <t>裾野市</t>
    <rPh sb="0" eb="3">
      <t>すそのし</t>
    </rPh>
    <phoneticPr fontId="2" type="Hiragana"/>
  </si>
  <si>
    <t>湖西市</t>
    <rPh sb="0" eb="3">
      <t>こさいし</t>
    </rPh>
    <phoneticPr fontId="2" type="Hiragana"/>
  </si>
  <si>
    <t>愛知県</t>
    <rPh sb="0" eb="3">
      <t>あいちけん</t>
    </rPh>
    <phoneticPr fontId="2" type="Hiragana"/>
  </si>
  <si>
    <t>津島市</t>
    <rPh sb="0" eb="3">
      <t>つしまし</t>
    </rPh>
    <phoneticPr fontId="2" type="Hiragana"/>
  </si>
  <si>
    <t>碧南市</t>
    <rPh sb="0" eb="3">
      <t>へきなんし</t>
    </rPh>
    <phoneticPr fontId="2" type="Hiragana"/>
  </si>
  <si>
    <t>蒲郡市</t>
    <rPh sb="0" eb="3">
      <t>がまごおりし</t>
    </rPh>
    <phoneticPr fontId="2" type="Hiragana"/>
  </si>
  <si>
    <t>犬山市</t>
    <rPh sb="0" eb="3">
      <t>いぬやまし</t>
    </rPh>
    <phoneticPr fontId="2" type="Hiragana"/>
  </si>
  <si>
    <t>常滑市</t>
    <rPh sb="0" eb="3">
      <t>とこなめし</t>
    </rPh>
    <phoneticPr fontId="2" type="Hiragana"/>
  </si>
  <si>
    <t>江南市</t>
    <rPh sb="0" eb="3">
      <t>こうなんし</t>
    </rPh>
    <phoneticPr fontId="2" type="Hiragana"/>
  </si>
  <si>
    <t>大府市</t>
    <rPh sb="0" eb="3">
      <t>おおぶし</t>
    </rPh>
    <phoneticPr fontId="2" type="Hiragana"/>
  </si>
  <si>
    <t>知多市</t>
    <rPh sb="0" eb="3">
      <t>ちたし</t>
    </rPh>
    <phoneticPr fontId="2" type="Hiragana"/>
  </si>
  <si>
    <t>知立市</t>
    <rPh sb="0" eb="2">
      <t>ちりゅう</t>
    </rPh>
    <rPh sb="2" eb="3">
      <t>し</t>
    </rPh>
    <phoneticPr fontId="2" type="Hiragana"/>
  </si>
  <si>
    <t>豊明市</t>
    <rPh sb="0" eb="3">
      <t>とよあけし</t>
    </rPh>
    <phoneticPr fontId="2" type="Hiragana"/>
  </si>
  <si>
    <t>清須市</t>
    <rPh sb="0" eb="3">
      <t>きよすし</t>
    </rPh>
    <phoneticPr fontId="2" type="Hiragana"/>
  </si>
  <si>
    <t>北名古屋市</t>
    <rPh sb="0" eb="5">
      <t>きたなごやし</t>
    </rPh>
    <phoneticPr fontId="2" type="Hiragana"/>
  </si>
  <si>
    <t>みよし市</t>
    <rPh sb="3" eb="4">
      <t>し</t>
    </rPh>
    <phoneticPr fontId="2" type="Hiragana"/>
  </si>
  <si>
    <t>あま市</t>
    <rPh sb="2" eb="3">
      <t>し</t>
    </rPh>
    <phoneticPr fontId="2" type="Hiragana"/>
  </si>
  <si>
    <t>三重県</t>
    <rPh sb="0" eb="3">
      <t>みえけん</t>
    </rPh>
    <phoneticPr fontId="2" type="Hiragana"/>
  </si>
  <si>
    <t>名張市</t>
    <rPh sb="0" eb="3">
      <t>なばりし</t>
    </rPh>
    <phoneticPr fontId="2" type="Hiragana"/>
  </si>
  <si>
    <t>亀山市</t>
    <rPh sb="0" eb="3">
      <t>かめやまし</t>
    </rPh>
    <phoneticPr fontId="2" type="Hiragana"/>
  </si>
  <si>
    <t>伊賀市</t>
    <rPh sb="0" eb="3">
      <t>いがし</t>
    </rPh>
    <phoneticPr fontId="2" type="Hiragana"/>
  </si>
  <si>
    <t>滋賀県</t>
    <rPh sb="0" eb="3">
      <t>しがけん</t>
    </rPh>
    <phoneticPr fontId="2" type="Hiragana"/>
  </si>
  <si>
    <t>近江八幡市</t>
    <rPh sb="0" eb="5">
      <t>おうみはちまんし</t>
    </rPh>
    <phoneticPr fontId="2" type="Hiragana"/>
  </si>
  <si>
    <t>守山市</t>
    <rPh sb="0" eb="3">
      <t>もりやまし</t>
    </rPh>
    <phoneticPr fontId="2" type="Hiragana"/>
  </si>
  <si>
    <t>栗東市</t>
    <rPh sb="0" eb="3">
      <t>りっとうし</t>
    </rPh>
    <phoneticPr fontId="2" type="Hiragana"/>
  </si>
  <si>
    <t>甲賀市</t>
    <rPh sb="0" eb="3">
      <t>こうかし</t>
    </rPh>
    <phoneticPr fontId="2" type="Hiragana"/>
  </si>
  <si>
    <t>湖南市</t>
    <rPh sb="0" eb="3">
      <t>こなんし</t>
    </rPh>
    <phoneticPr fontId="2" type="Hiragana"/>
  </si>
  <si>
    <t>高島市</t>
    <rPh sb="0" eb="3">
      <t>たかしまし</t>
    </rPh>
    <phoneticPr fontId="2" type="Hiragana"/>
  </si>
  <si>
    <t>大阪府</t>
    <rPh sb="0" eb="3">
      <t>おおさかふ</t>
    </rPh>
    <phoneticPr fontId="2" type="Hiragana"/>
  </si>
  <si>
    <t>京都府</t>
    <rPh sb="0" eb="3">
      <t>きょうとふ</t>
    </rPh>
    <phoneticPr fontId="2" type="Hiragana"/>
  </si>
  <si>
    <t>なし</t>
    <phoneticPr fontId="2" type="Hiragana"/>
  </si>
  <si>
    <t>柏原市</t>
    <rPh sb="0" eb="3">
      <t>かしわらし</t>
    </rPh>
    <phoneticPr fontId="2" type="Hiragana"/>
  </si>
  <si>
    <t>兵庫県</t>
    <rPh sb="0" eb="3">
      <t>ひょうごけん</t>
    </rPh>
    <phoneticPr fontId="2" type="Hiragana"/>
  </si>
  <si>
    <t>三木市</t>
    <rPh sb="0" eb="3">
      <t>みきし</t>
    </rPh>
    <phoneticPr fontId="2" type="Hiragana"/>
  </si>
  <si>
    <t>高砂市</t>
    <rPh sb="0" eb="3">
      <t>たかさごし</t>
    </rPh>
    <phoneticPr fontId="2" type="Hiragana"/>
  </si>
  <si>
    <t>丹波市</t>
    <rPh sb="0" eb="3">
      <t>たんばし</t>
    </rPh>
    <phoneticPr fontId="2" type="Hiragana"/>
  </si>
  <si>
    <t>たつの市</t>
    <rPh sb="3" eb="4">
      <t>し</t>
    </rPh>
    <phoneticPr fontId="2" type="Hiragana"/>
  </si>
  <si>
    <t>奈良県</t>
    <rPh sb="0" eb="3">
      <t>ならけん</t>
    </rPh>
    <phoneticPr fontId="2" type="Hiragana"/>
  </si>
  <si>
    <t>和歌山県</t>
    <rPh sb="0" eb="4">
      <t>わかやまけん</t>
    </rPh>
    <phoneticPr fontId="2" type="Hiragana"/>
  </si>
  <si>
    <t>海南市</t>
    <rPh sb="0" eb="3">
      <t>かいなんし</t>
    </rPh>
    <phoneticPr fontId="2" type="Hiragana"/>
  </si>
  <si>
    <t>鳥取県</t>
    <rPh sb="0" eb="3">
      <t>とっとりけん</t>
    </rPh>
    <phoneticPr fontId="2" type="Hiragana"/>
  </si>
  <si>
    <t>島根県</t>
    <rPh sb="0" eb="3">
      <t>しまねけん</t>
    </rPh>
    <phoneticPr fontId="2" type="Hiragana"/>
  </si>
  <si>
    <t>岡山県</t>
    <rPh sb="0" eb="3">
      <t>おかやまけん</t>
    </rPh>
    <phoneticPr fontId="2" type="Hiragana"/>
  </si>
  <si>
    <t>玉野市</t>
    <rPh sb="0" eb="3">
      <t>たまのし</t>
    </rPh>
    <phoneticPr fontId="2" type="Hiragana"/>
  </si>
  <si>
    <t>笠岡市</t>
    <rPh sb="0" eb="3">
      <t>かさおかし</t>
    </rPh>
    <phoneticPr fontId="2" type="Hiragana"/>
  </si>
  <si>
    <t>広島県</t>
    <rPh sb="0" eb="3">
      <t>ひろしまけん</t>
    </rPh>
    <phoneticPr fontId="2" type="Hiragana"/>
  </si>
  <si>
    <t>三原市</t>
    <rPh sb="0" eb="3">
      <t>みはらし</t>
    </rPh>
    <phoneticPr fontId="2" type="Hiragana"/>
  </si>
  <si>
    <t>山口県</t>
    <rPh sb="0" eb="3">
      <t>やまぐちけん</t>
    </rPh>
    <phoneticPr fontId="2" type="Hiragana"/>
  </si>
  <si>
    <t>下松市</t>
    <rPh sb="0" eb="3">
      <t>くだまつし</t>
    </rPh>
    <phoneticPr fontId="2" type="Hiragana"/>
  </si>
  <si>
    <t>光市</t>
    <rPh sb="0" eb="2">
      <t>ひかりし</t>
    </rPh>
    <phoneticPr fontId="2" type="Hiragana"/>
  </si>
  <si>
    <t>山陽小野田市</t>
    <rPh sb="0" eb="6">
      <t>さんようおのだし</t>
    </rPh>
    <phoneticPr fontId="2" type="Hiragana"/>
  </si>
  <si>
    <t>徳島県</t>
    <rPh sb="0" eb="3">
      <t>とくしまけん</t>
    </rPh>
    <phoneticPr fontId="2" type="Hiragana"/>
  </si>
  <si>
    <t>香川県</t>
    <rPh sb="0" eb="3">
      <t>かがわけん</t>
    </rPh>
    <phoneticPr fontId="2" type="Hiragana"/>
  </si>
  <si>
    <t>坂出市</t>
    <rPh sb="0" eb="3">
      <t>さかいでし</t>
    </rPh>
    <phoneticPr fontId="2" type="Hiragana"/>
  </si>
  <si>
    <t>さぬき市</t>
    <rPh sb="3" eb="4">
      <t>し</t>
    </rPh>
    <phoneticPr fontId="2" type="Hiragana"/>
  </si>
  <si>
    <t>愛媛県</t>
    <rPh sb="0" eb="3">
      <t>えひめけん</t>
    </rPh>
    <phoneticPr fontId="2" type="Hiragana"/>
  </si>
  <si>
    <t>四国中央市</t>
    <rPh sb="0" eb="5">
      <t>しこくちゅうおうし</t>
    </rPh>
    <phoneticPr fontId="2" type="Hiragana"/>
  </si>
  <si>
    <t>高知県</t>
    <rPh sb="0" eb="3">
      <t>こうちけん</t>
    </rPh>
    <phoneticPr fontId="2" type="Hiragana"/>
  </si>
  <si>
    <t>福岡県</t>
    <rPh sb="0" eb="3">
      <t>ふくおかけん</t>
    </rPh>
    <phoneticPr fontId="2" type="Hiragana"/>
  </si>
  <si>
    <t>直方市</t>
    <rPh sb="0" eb="3">
      <t>のおがたし</t>
    </rPh>
    <phoneticPr fontId="2" type="Hiragana"/>
  </si>
  <si>
    <t>行橋市</t>
    <rPh sb="0" eb="3">
      <t>ゆくはしし</t>
    </rPh>
    <phoneticPr fontId="2" type="Hiragana"/>
  </si>
  <si>
    <t>佐賀県</t>
    <rPh sb="0" eb="3">
      <t>さがけん</t>
    </rPh>
    <phoneticPr fontId="2" type="Hiragana"/>
  </si>
  <si>
    <t>伊万里市</t>
    <rPh sb="0" eb="4">
      <t>いまりし</t>
    </rPh>
    <phoneticPr fontId="2" type="Hiragana"/>
  </si>
  <si>
    <t>長崎県</t>
    <rPh sb="0" eb="3">
      <t>ながさきけん</t>
    </rPh>
    <phoneticPr fontId="2" type="Hiragana"/>
  </si>
  <si>
    <t>熊本県</t>
    <rPh sb="0" eb="3">
      <t>くまもとけん</t>
    </rPh>
    <phoneticPr fontId="2" type="Hiragana"/>
  </si>
  <si>
    <t>大分県</t>
    <rPh sb="0" eb="3">
      <t>おおいたけん</t>
    </rPh>
    <phoneticPr fontId="2" type="Hiragana"/>
  </si>
  <si>
    <t>宮崎県</t>
    <rPh sb="0" eb="3">
      <t>みやざきけん</t>
    </rPh>
    <phoneticPr fontId="2" type="Hiragana"/>
  </si>
  <si>
    <t>日向市</t>
    <rPh sb="0" eb="3">
      <t>ひゅうがし</t>
    </rPh>
    <phoneticPr fontId="2" type="Hiragana"/>
  </si>
  <si>
    <t>鹿児島県</t>
    <rPh sb="0" eb="4">
      <t>かごしまけん</t>
    </rPh>
    <phoneticPr fontId="2" type="Hiragana"/>
  </si>
  <si>
    <t>薩摩川内市</t>
    <rPh sb="0" eb="5">
      <t>さつませんだいし</t>
    </rPh>
    <phoneticPr fontId="2" type="Hiragana"/>
  </si>
  <si>
    <t>沖縄県</t>
    <rPh sb="0" eb="3">
      <t>おきなわけん</t>
    </rPh>
    <phoneticPr fontId="2" type="Hiragana"/>
  </si>
  <si>
    <t>宮古市</t>
    <rPh sb="0" eb="3">
      <t>みやこし</t>
    </rPh>
    <phoneticPr fontId="2" type="Hiragana"/>
  </si>
  <si>
    <t>北海道</t>
    <rPh sb="0" eb="3">
      <t>ほっかいどう</t>
    </rPh>
    <phoneticPr fontId="2" type="Hiragana"/>
  </si>
  <si>
    <t>青森県</t>
    <rPh sb="0" eb="3">
      <t>あおもりけん</t>
    </rPh>
    <phoneticPr fontId="2" type="Hiragana"/>
  </si>
  <si>
    <t>山梨県</t>
    <rPh sb="0" eb="3">
      <t>やまなしけん</t>
    </rPh>
    <phoneticPr fontId="2" type="Hiragana"/>
  </si>
  <si>
    <t>なし</t>
    <phoneticPr fontId="2" type="Hiragana"/>
  </si>
  <si>
    <t>市名</t>
    <rPh sb="0" eb="1">
      <t>し</t>
    </rPh>
    <rPh sb="1" eb="2">
      <t>めい</t>
    </rPh>
    <phoneticPr fontId="2" type="Hiragana"/>
  </si>
  <si>
    <t>都道府県名</t>
    <rPh sb="0" eb="4">
      <t>とどうふけん</t>
    </rPh>
    <rPh sb="4" eb="5">
      <t>めい</t>
    </rPh>
    <phoneticPr fontId="2" type="Hiragana"/>
  </si>
  <si>
    <t>よみがな</t>
    <phoneticPr fontId="2" type="Hiragana"/>
  </si>
  <si>
    <t>都市Ⅱ-2</t>
    <rPh sb="0" eb="2">
      <t>とし</t>
    </rPh>
    <phoneticPr fontId="2" type="Hiragana"/>
  </si>
  <si>
    <t>類似団体数</t>
    <rPh sb="0" eb="2">
      <t>るいじ</t>
    </rPh>
    <rPh sb="2" eb="4">
      <t>だんたい</t>
    </rPh>
    <rPh sb="4" eb="5">
      <t>すう</t>
    </rPh>
    <phoneticPr fontId="2" type="Hiragana"/>
  </si>
  <si>
    <t>H31</t>
  </si>
  <si>
    <t>Ⅱ-2</t>
  </si>
  <si>
    <t>H30</t>
    <phoneticPr fontId="2" type="Hiragana"/>
  </si>
  <si>
    <t>H31</t>
    <phoneticPr fontId="2" type="Hiragana"/>
  </si>
  <si>
    <t>つくばみらい市</t>
    <rPh sb="6" eb="7">
      <t>し</t>
    </rPh>
    <phoneticPr fontId="2" type="Hiragana"/>
  </si>
  <si>
    <t>能美市</t>
    <rPh sb="0" eb="2">
      <t>のみ</t>
    </rPh>
    <rPh sb="2" eb="3">
      <t>し</t>
    </rPh>
    <phoneticPr fontId="2" type="Hiragana"/>
  </si>
  <si>
    <t>長野県</t>
    <rPh sb="0" eb="3">
      <t>ナガノケン</t>
    </rPh>
    <phoneticPr fontId="2"/>
  </si>
  <si>
    <t>R2</t>
    <phoneticPr fontId="2" type="Hiragana"/>
  </si>
  <si>
    <t>R2</t>
    <phoneticPr fontId="2"/>
  </si>
  <si>
    <t>自動車税環境性能割交付金</t>
    <phoneticPr fontId="2"/>
  </si>
  <si>
    <t>法人事業税交付金</t>
    <phoneticPr fontId="2"/>
  </si>
  <si>
    <t>野洲市</t>
    <rPh sb="0" eb="3">
      <t>やすし</t>
    </rPh>
    <phoneticPr fontId="2" type="Hiragana"/>
  </si>
  <si>
    <t>-</t>
    <phoneticPr fontId="2"/>
  </si>
  <si>
    <t>R2決算カードから削除</t>
    <rPh sb="2" eb="4">
      <t>ケッサン</t>
    </rPh>
    <rPh sb="9" eb="11">
      <t>サクジョ</t>
    </rPh>
    <phoneticPr fontId="2"/>
  </si>
  <si>
    <t>R4</t>
    <phoneticPr fontId="2" type="Hiragana"/>
  </si>
  <si>
    <t>R5</t>
    <phoneticPr fontId="2"/>
  </si>
  <si>
    <t>R4</t>
    <phoneticPr fontId="2"/>
  </si>
  <si>
    <t>-</t>
    <phoneticPr fontId="2"/>
  </si>
  <si>
    <t>-</t>
    <phoneticPr fontId="2"/>
  </si>
  <si>
    <t>R3</t>
    <phoneticPr fontId="2"/>
  </si>
  <si>
    <t>-</t>
    <phoneticPr fontId="2"/>
  </si>
  <si>
    <t>天童市</t>
    <rPh sb="0" eb="3">
      <t>てんどうし</t>
    </rPh>
    <phoneticPr fontId="2" type="Hiragana"/>
  </si>
  <si>
    <t>結城市</t>
    <rPh sb="0" eb="3">
      <t>ゆうきし</t>
    </rPh>
    <phoneticPr fontId="2" type="Hiragana"/>
  </si>
  <si>
    <t>常総市</t>
    <rPh sb="0" eb="3">
      <t>じょうそうし</t>
    </rPh>
    <phoneticPr fontId="2" type="Hiragana"/>
  </si>
  <si>
    <t>神栖市</t>
    <rPh sb="0" eb="3">
      <t>かみすし</t>
    </rPh>
    <phoneticPr fontId="2" type="Hiragana"/>
  </si>
  <si>
    <t>本庄市</t>
    <rPh sb="0" eb="3">
      <t>ほんじょうし</t>
    </rPh>
    <phoneticPr fontId="2" type="Hiragana"/>
  </si>
  <si>
    <t>村上市</t>
    <rPh sb="0" eb="3">
      <t>むらかみし</t>
    </rPh>
    <phoneticPr fontId="2" type="Hiragana"/>
  </si>
  <si>
    <t>愛西市</t>
    <rPh sb="0" eb="3">
      <t>あいさいし</t>
    </rPh>
    <phoneticPr fontId="2" type="Hiragana"/>
  </si>
  <si>
    <t>愛知県</t>
    <rPh sb="0" eb="3">
      <t>アイチケン</t>
    </rPh>
    <phoneticPr fontId="2"/>
  </si>
  <si>
    <t>福知山市</t>
    <rPh sb="0" eb="4">
      <t>ふくちやまし</t>
    </rPh>
    <phoneticPr fontId="2" type="Hiragana"/>
  </si>
  <si>
    <t>津山市</t>
    <rPh sb="0" eb="3">
      <t>つやまし</t>
    </rPh>
    <phoneticPr fontId="2" type="Hiragana"/>
  </si>
  <si>
    <t>総社市</t>
    <rPh sb="0" eb="3">
      <t>そうじゃし</t>
    </rPh>
    <phoneticPr fontId="2" type="Hiragana"/>
  </si>
  <si>
    <t>阿南市</t>
    <rPh sb="0" eb="3">
      <t>あなんし</t>
    </rPh>
    <phoneticPr fontId="2" type="Hiragana"/>
  </si>
  <si>
    <t>福岡県</t>
    <phoneticPr fontId="2"/>
  </si>
  <si>
    <t>中津市</t>
    <rPh sb="0" eb="3">
      <t>なかつし</t>
    </rPh>
    <phoneticPr fontId="2" type="Hiragana"/>
  </si>
  <si>
    <t>佐伯市</t>
    <rPh sb="0" eb="3">
      <t>さいきし</t>
    </rPh>
    <phoneticPr fontId="2" type="Hiragana"/>
  </si>
  <si>
    <t>宇佐市</t>
    <rPh sb="0" eb="3">
      <t>うさし</t>
    </rPh>
    <phoneticPr fontId="2" type="Hiragana"/>
  </si>
  <si>
    <t>月刊「地方財務」の別冊付録「令和4年度類似団体別市町村主要財政指数一覧（Ｒ6.7.5発行）」から転記</t>
    <rPh sb="0" eb="2">
      <t>ゲッカン</t>
    </rPh>
    <rPh sb="3" eb="5">
      <t>チホウ</t>
    </rPh>
    <rPh sb="5" eb="7">
      <t>ザイム</t>
    </rPh>
    <rPh sb="9" eb="11">
      <t>ベッサツ</t>
    </rPh>
    <rPh sb="11" eb="13">
      <t>フロク</t>
    </rPh>
    <rPh sb="14" eb="16">
      <t>レイワ</t>
    </rPh>
    <rPh sb="17" eb="19">
      <t>ネンド</t>
    </rPh>
    <rPh sb="19" eb="21">
      <t>ルイジ</t>
    </rPh>
    <rPh sb="21" eb="23">
      <t>ダンタイ</t>
    </rPh>
    <rPh sb="23" eb="24">
      <t>ベツ</t>
    </rPh>
    <rPh sb="24" eb="27">
      <t>シチョウソン</t>
    </rPh>
    <rPh sb="27" eb="29">
      <t>シュヨウ</t>
    </rPh>
    <rPh sb="29" eb="31">
      <t>ザイセイ</t>
    </rPh>
    <rPh sb="31" eb="33">
      <t>シスウ</t>
    </rPh>
    <rPh sb="33" eb="35">
      <t>イチラン</t>
    </rPh>
    <rPh sb="42" eb="44">
      <t>ハッコウ</t>
    </rPh>
    <rPh sb="48" eb="50">
      <t>テンキ</t>
    </rPh>
    <phoneticPr fontId="2"/>
  </si>
  <si>
    <t>※平成29年度から令和3年度までの実質公債費比率及び将来負担比率の数値は，錯誤訂正</t>
    <rPh sb="1" eb="3">
      <t>ヘイセイ</t>
    </rPh>
    <rPh sb="5" eb="7">
      <t>ネンド</t>
    </rPh>
    <rPh sb="9" eb="11">
      <t>レイワ</t>
    </rPh>
    <rPh sb="12" eb="14">
      <t>ネンド</t>
    </rPh>
    <rPh sb="17" eb="24">
      <t>ジッシツコウサイヒヒリツ</t>
    </rPh>
    <rPh sb="24" eb="25">
      <t>オヨ</t>
    </rPh>
    <rPh sb="26" eb="32">
      <t>ショウライフタンヒリツ</t>
    </rPh>
    <rPh sb="33" eb="35">
      <t>スウチ</t>
    </rPh>
    <rPh sb="37" eb="41">
      <t>サクゴテイセイ</t>
    </rPh>
    <phoneticPr fontId="2"/>
  </si>
  <si>
    <t>　錯誤理由</t>
    <rPh sb="1" eb="5">
      <t>サクゴリユウ</t>
    </rPh>
    <phoneticPr fontId="2"/>
  </si>
  <si>
    <t>実質公債費比率：</t>
    <rPh sb="0" eb="7">
      <t>ジッシツコウサイヒヒリツ</t>
    </rPh>
    <phoneticPr fontId="2"/>
  </si>
  <si>
    <t>将来負担比率：</t>
    <rPh sb="0" eb="6">
      <t>ショウライフタンヒリツ</t>
    </rPh>
    <phoneticPr fontId="2"/>
  </si>
  <si>
    <t>水道事業会計において，平成29年度に統合した簡易水道事業に関連する高料金対策分の繰出基準額を計上していなかったことにより，準元利償還金が過小となったため。</t>
    <phoneticPr fontId="2"/>
  </si>
  <si>
    <t>水道事業会計において，平成29 年度に統合した簡易水道事業に関連する高料金対策分の繰出基準額を計上していなかったことにより，将来負担額における公営企業債等繰入見込額が過小となったため。</t>
    <phoneticPr fontId="2"/>
  </si>
  <si>
    <t>将来負担比率</t>
    <rPh sb="0" eb="6">
      <t>ショウライフタンヒリツ</t>
    </rPh>
    <phoneticPr fontId="2"/>
  </si>
  <si>
    <t>実質公債費比率</t>
    <rPh sb="0" eb="7">
      <t>ジッシツコウサイヒヒリツ</t>
    </rPh>
    <phoneticPr fontId="2"/>
  </si>
  <si>
    <t>修正前</t>
    <rPh sb="0" eb="3">
      <t>シュウセイマエ</t>
    </rPh>
    <phoneticPr fontId="2"/>
  </si>
  <si>
    <t>修正後</t>
    <rPh sb="0" eb="3">
      <t>シュウセイゴ</t>
    </rPh>
    <phoneticPr fontId="2"/>
  </si>
  <si>
    <t>H29</t>
    <phoneticPr fontId="2"/>
  </si>
  <si>
    <t>H30</t>
  </si>
  <si>
    <t>R2</t>
    <phoneticPr fontId="2"/>
  </si>
  <si>
    <t>R3</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</si>
</sst>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176" formatCode="#,##0.000;[Red]\-#,##0.000"/>
    <numFmt numFmtId="177" formatCode="0.0%"/>
    <numFmt numFmtId="178" formatCode="#,##0;&quot;△ &quot;#,##0"/>
    <numFmt numFmtId="179" formatCode="0.000;&quot;△ &quot;0.000"/>
    <numFmt numFmtId="180" formatCode="0.000_ "/>
    <numFmt numFmtId="181" formatCode="#,##0_ "/>
    <numFmt numFmtId="182" formatCode="&quot;（&quot;#,##0&quot;）&quot;"/>
    <numFmt numFmtId="183" formatCode="\(#,##0\)"/>
  </numFmts>
  <fonts count="1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sz val="10"/>
      <name val="ＭＳ Ｐゴシック"/>
      <family val="3"/>
      <charset val="128"/>
    </font>
    <font>
      <sz val="14"/>
      <name val="ＭＳ 明朝"/>
      <family val="1"/>
      <charset val="128"/>
    </font>
    <font>
      <sz val="14"/>
      <color indexed="12"/>
      <name val="ＭＳ Ｐゴシック"/>
      <family val="3"/>
      <charset val="128"/>
    </font>
    <font>
      <sz val="14"/>
      <color rgb="FF0000FF"/>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18">
    <border>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medium">
        <color indexed="64"/>
      </top>
      <bottom style="medium">
        <color indexed="64"/>
      </bottom>
      <diagonal/>
    </border>
    <border>
      <left style="hair">
        <color indexed="64"/>
      </left>
      <right style="hair">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hair">
        <color indexed="64"/>
      </bottom>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style="medium">
        <color indexed="64"/>
      </top>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double">
        <color indexed="64"/>
      </left>
      <right style="thin">
        <color indexed="64"/>
      </right>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422">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4" fillId="0" borderId="1" xfId="0" applyFont="1" applyFill="1" applyBorder="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4" xfId="0" applyFont="1" applyFill="1" applyBorder="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wrapText="1"/>
    </xf>
    <xf numFmtId="38" fontId="4" fillId="0" borderId="0" xfId="2" applyFont="1" applyFill="1" applyBorder="1" applyAlignment="1">
      <alignment horizontal="right" vertical="center" wrapText="1"/>
    </xf>
    <xf numFmtId="38" fontId="4" fillId="0" borderId="0" xfId="2" applyFont="1" applyFill="1" applyBorder="1" applyAlignment="1">
      <alignment horizontal="right" vertical="top" wrapText="1"/>
    </xf>
    <xf numFmtId="0" fontId="4" fillId="0" borderId="0" xfId="0" applyFont="1" applyFill="1" applyBorder="1" applyAlignment="1">
      <alignment horizontal="right" vertical="top" wrapText="1"/>
    </xf>
    <xf numFmtId="0" fontId="4" fillId="0" borderId="5" xfId="0" applyFont="1" applyFill="1" applyBorder="1">
      <alignment vertical="center"/>
    </xf>
    <xf numFmtId="0" fontId="4" fillId="0" borderId="6" xfId="0" applyFont="1" applyFill="1" applyBorder="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right" vertical="center" wrapText="1"/>
    </xf>
    <xf numFmtId="3" fontId="4" fillId="0" borderId="0" xfId="0" applyNumberFormat="1" applyFont="1" applyFill="1" applyBorder="1" applyAlignment="1">
      <alignment horizontal="right" vertical="center" wrapText="1"/>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shrinkToFit="1"/>
    </xf>
    <xf numFmtId="0" fontId="4" fillId="0" borderId="9" xfId="0" applyFont="1" applyFill="1" applyBorder="1">
      <alignment vertical="center"/>
    </xf>
    <xf numFmtId="0" fontId="4" fillId="0" borderId="10" xfId="0" applyFont="1" applyFill="1" applyBorder="1">
      <alignment vertical="center"/>
    </xf>
    <xf numFmtId="0" fontId="4" fillId="0" borderId="11"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14" xfId="0" applyFont="1" applyFill="1" applyBorder="1">
      <alignment vertical="center"/>
    </xf>
    <xf numFmtId="38" fontId="4" fillId="0" borderId="16" xfId="2" applyFont="1" applyFill="1" applyBorder="1">
      <alignment vertical="center"/>
    </xf>
    <xf numFmtId="0" fontId="5" fillId="0" borderId="0" xfId="0" applyFont="1" applyFill="1" applyAlignment="1">
      <alignment horizontal="left" vertical="center"/>
    </xf>
    <xf numFmtId="0" fontId="4" fillId="0" borderId="0" xfId="0" applyFont="1" applyFill="1" applyAlignment="1">
      <alignment horizontal="left" vertical="center"/>
    </xf>
    <xf numFmtId="0" fontId="4" fillId="0" borderId="8" xfId="0" applyFont="1" applyFill="1" applyBorder="1" applyAlignment="1">
      <alignment horizontal="center" vertical="center"/>
    </xf>
    <xf numFmtId="0" fontId="4" fillId="0" borderId="0" xfId="0" applyFont="1" applyFill="1" applyAlignment="1">
      <alignment horizontal="center" vertical="center"/>
    </xf>
    <xf numFmtId="0" fontId="6" fillId="0" borderId="0" xfId="0" applyFont="1" applyFill="1" applyAlignment="1">
      <alignment shrinkToFit="1"/>
    </xf>
    <xf numFmtId="38" fontId="4" fillId="0" borderId="16" xfId="0" applyNumberFormat="1" applyFont="1" applyFill="1" applyBorder="1">
      <alignment vertical="center"/>
    </xf>
    <xf numFmtId="0" fontId="4" fillId="0" borderId="13" xfId="0" applyFont="1" applyFill="1" applyBorder="1" applyAlignment="1">
      <alignment horizontal="right" vertical="center"/>
    </xf>
    <xf numFmtId="0" fontId="4" fillId="0" borderId="14" xfId="0" applyFont="1" applyFill="1" applyBorder="1" applyAlignment="1">
      <alignment horizontal="right" vertical="center"/>
    </xf>
    <xf numFmtId="0" fontId="4" fillId="0" borderId="11" xfId="0" applyFont="1" applyFill="1" applyBorder="1" applyAlignment="1">
      <alignment horizontal="right" vertical="center"/>
    </xf>
    <xf numFmtId="0" fontId="4" fillId="0" borderId="12" xfId="0" applyFont="1" applyFill="1" applyBorder="1" applyAlignment="1">
      <alignment horizontal="right" vertical="center"/>
    </xf>
    <xf numFmtId="0" fontId="4" fillId="0" borderId="21" xfId="0" applyFont="1" applyFill="1" applyBorder="1">
      <alignment vertical="center"/>
    </xf>
    <xf numFmtId="0" fontId="4" fillId="0" borderId="18" xfId="0" applyFont="1" applyFill="1" applyBorder="1">
      <alignment vertical="center"/>
    </xf>
    <xf numFmtId="0" fontId="4" fillId="0" borderId="3" xfId="0" applyFont="1" applyFill="1" applyBorder="1" applyAlignment="1">
      <alignment horizontal="right" vertical="center"/>
    </xf>
    <xf numFmtId="0" fontId="4" fillId="0" borderId="22" xfId="0" applyFont="1" applyFill="1" applyBorder="1" applyAlignment="1">
      <alignment horizontal="right" vertical="center"/>
    </xf>
    <xf numFmtId="0" fontId="4" fillId="0" borderId="19" xfId="0" applyFont="1" applyFill="1" applyBorder="1" applyAlignment="1">
      <alignment horizontal="right" vertical="center"/>
    </xf>
    <xf numFmtId="0" fontId="4" fillId="0" borderId="16" xfId="0" applyFont="1" applyFill="1" applyBorder="1" applyAlignment="1">
      <alignment horizontal="right" vertical="center"/>
    </xf>
    <xf numFmtId="38" fontId="4" fillId="0" borderId="16" xfId="2" applyNumberFormat="1" applyFont="1" applyFill="1" applyBorder="1">
      <alignment vertical="center"/>
    </xf>
    <xf numFmtId="0" fontId="7" fillId="0" borderId="17"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181" fontId="7" fillId="0" borderId="27" xfId="0" applyNumberFormat="1" applyFont="1" applyFill="1" applyBorder="1">
      <alignment vertical="center"/>
    </xf>
    <xf numFmtId="177" fontId="7" fillId="0" borderId="15" xfId="0" applyNumberFormat="1" applyFont="1" applyFill="1" applyBorder="1">
      <alignment vertical="center"/>
    </xf>
    <xf numFmtId="180" fontId="7" fillId="0" borderId="15" xfId="0" applyNumberFormat="1" applyFont="1" applyFill="1" applyBorder="1">
      <alignment vertical="center"/>
    </xf>
    <xf numFmtId="181" fontId="7" fillId="0" borderId="15" xfId="0" applyNumberFormat="1" applyFont="1" applyFill="1" applyBorder="1">
      <alignment vertical="center"/>
    </xf>
    <xf numFmtId="181" fontId="7" fillId="0" borderId="34" xfId="0" applyNumberFormat="1" applyFont="1" applyFill="1" applyBorder="1">
      <alignment vertical="center"/>
    </xf>
    <xf numFmtId="0" fontId="4" fillId="0" borderId="4" xfId="0" applyFont="1" applyFill="1" applyBorder="1" applyAlignment="1">
      <alignment horizontal="right"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2" xfId="0" applyFont="1" applyFill="1" applyBorder="1" applyAlignment="1">
      <alignment vertical="center" wrapText="1"/>
    </xf>
    <xf numFmtId="0" fontId="4" fillId="0" borderId="39" xfId="0" applyFont="1" applyFill="1" applyBorder="1">
      <alignment vertical="center"/>
    </xf>
    <xf numFmtId="0" fontId="4" fillId="0" borderId="0" xfId="0" applyFont="1" applyFill="1" applyAlignment="1">
      <alignment horizontal="right" vertical="center"/>
    </xf>
    <xf numFmtId="0" fontId="4" fillId="0" borderId="22" xfId="0" applyFont="1" applyFill="1" applyBorder="1">
      <alignment vertical="center"/>
    </xf>
    <xf numFmtId="0" fontId="4" fillId="0" borderId="19" xfId="0" applyFont="1" applyFill="1" applyBorder="1">
      <alignment vertical="center"/>
    </xf>
    <xf numFmtId="0" fontId="4" fillId="0" borderId="1" xfId="0" applyFont="1" applyFill="1" applyBorder="1" applyAlignment="1">
      <alignment vertical="center" wrapText="1"/>
    </xf>
    <xf numFmtId="0" fontId="4" fillId="0" borderId="40" xfId="0" applyFont="1" applyFill="1" applyBorder="1">
      <alignment vertical="center"/>
    </xf>
    <xf numFmtId="0" fontId="4" fillId="0" borderId="20" xfId="0" applyFont="1" applyFill="1" applyBorder="1">
      <alignment vertical="center"/>
    </xf>
    <xf numFmtId="0" fontId="4" fillId="0" borderId="41" xfId="0" applyFont="1" applyFill="1" applyBorder="1">
      <alignment vertical="center"/>
    </xf>
    <xf numFmtId="0" fontId="4" fillId="0" borderId="42" xfId="0" applyFont="1" applyFill="1" applyBorder="1">
      <alignment vertical="center"/>
    </xf>
    <xf numFmtId="0" fontId="4" fillId="0" borderId="0" xfId="0" applyFont="1" applyFill="1" applyBorder="1" applyAlignment="1">
      <alignment wrapText="1"/>
    </xf>
    <xf numFmtId="178" fontId="4" fillId="0" borderId="0" xfId="0" applyNumberFormat="1" applyFont="1" applyFill="1" applyBorder="1" applyAlignment="1">
      <alignment horizontal="right" vertical="center" wrapText="1"/>
    </xf>
    <xf numFmtId="0" fontId="4" fillId="0" borderId="43" xfId="0" applyFont="1" applyFill="1" applyBorder="1" applyAlignment="1">
      <alignment horizontal="center" vertical="center"/>
    </xf>
    <xf numFmtId="3" fontId="4" fillId="0" borderId="44" xfId="0" applyNumberFormat="1" applyFont="1" applyFill="1" applyBorder="1">
      <alignment vertical="center"/>
    </xf>
    <xf numFmtId="3" fontId="4" fillId="0" borderId="45" xfId="0" applyNumberFormat="1" applyFont="1" applyFill="1" applyBorder="1">
      <alignment vertical="center"/>
    </xf>
    <xf numFmtId="38" fontId="4" fillId="0" borderId="41" xfId="2" applyFont="1" applyFill="1" applyBorder="1">
      <alignment vertical="center"/>
    </xf>
    <xf numFmtId="38" fontId="4" fillId="0" borderId="41" xfId="2" applyFont="1" applyFill="1" applyBorder="1" applyAlignment="1">
      <alignment horizontal="right" vertical="center"/>
    </xf>
    <xf numFmtId="178" fontId="4" fillId="0" borderId="42" xfId="2" applyNumberFormat="1" applyFont="1" applyFill="1" applyBorder="1">
      <alignment vertical="center"/>
    </xf>
    <xf numFmtId="38" fontId="4" fillId="0" borderId="45" xfId="2" applyFont="1" applyFill="1" applyBorder="1">
      <alignment vertical="center"/>
    </xf>
    <xf numFmtId="176" fontId="4" fillId="0" borderId="41" xfId="2" applyNumberFormat="1" applyFont="1" applyFill="1" applyBorder="1">
      <alignment vertical="center"/>
    </xf>
    <xf numFmtId="177" fontId="4" fillId="0" borderId="41" xfId="1" applyNumberFormat="1" applyFont="1" applyFill="1" applyBorder="1">
      <alignment vertical="center"/>
    </xf>
    <xf numFmtId="177" fontId="4" fillId="0" borderId="41" xfId="2" applyNumberFormat="1" applyFont="1" applyFill="1" applyBorder="1">
      <alignment vertical="center"/>
    </xf>
    <xf numFmtId="38" fontId="4" fillId="0" borderId="41" xfId="2" applyNumberFormat="1" applyFont="1" applyFill="1" applyBorder="1">
      <alignment vertical="center"/>
    </xf>
    <xf numFmtId="38" fontId="8" fillId="0" borderId="41" xfId="2" applyNumberFormat="1" applyFont="1" applyFill="1" applyBorder="1">
      <alignment vertical="center"/>
    </xf>
    <xf numFmtId="38" fontId="4" fillId="0" borderId="41" xfId="0" applyNumberFormat="1" applyFont="1" applyFill="1" applyBorder="1">
      <alignment vertical="center"/>
    </xf>
    <xf numFmtId="38" fontId="4" fillId="0" borderId="42" xfId="0" applyNumberFormat="1" applyFont="1" applyFill="1" applyBorder="1">
      <alignment vertical="center"/>
    </xf>
    <xf numFmtId="177" fontId="4" fillId="0" borderId="43" xfId="0" quotePrefix="1" applyNumberFormat="1" applyFont="1" applyFill="1" applyBorder="1" applyAlignment="1">
      <alignment horizontal="right" vertical="center"/>
    </xf>
    <xf numFmtId="38" fontId="4" fillId="0" borderId="46" xfId="0" applyNumberFormat="1" applyFont="1" applyFill="1" applyBorder="1">
      <alignment vertical="center"/>
    </xf>
    <xf numFmtId="38" fontId="4" fillId="0" borderId="47" xfId="2" applyFont="1" applyFill="1" applyBorder="1">
      <alignment vertical="center"/>
    </xf>
    <xf numFmtId="38" fontId="4" fillId="0" borderId="46" xfId="2" applyFont="1" applyFill="1" applyBorder="1">
      <alignment vertical="center"/>
    </xf>
    <xf numFmtId="38" fontId="8" fillId="0" borderId="41" xfId="2" applyFont="1" applyFill="1" applyBorder="1">
      <alignment vertical="center"/>
    </xf>
    <xf numFmtId="0" fontId="4" fillId="0" borderId="48" xfId="0" applyFont="1" applyFill="1" applyBorder="1">
      <alignment vertical="center"/>
    </xf>
    <xf numFmtId="38" fontId="4" fillId="0" borderId="49" xfId="2" applyFont="1" applyFill="1" applyBorder="1">
      <alignment vertical="center"/>
    </xf>
    <xf numFmtId="38" fontId="4" fillId="0" borderId="43" xfId="2" applyFont="1" applyFill="1" applyBorder="1">
      <alignment vertical="center"/>
    </xf>
    <xf numFmtId="0" fontId="4" fillId="0" borderId="47" xfId="0" applyFont="1" applyFill="1" applyBorder="1">
      <alignment vertical="center"/>
    </xf>
    <xf numFmtId="38" fontId="4" fillId="0" borderId="48" xfId="2" applyFont="1" applyFill="1" applyBorder="1">
      <alignment vertical="center"/>
    </xf>
    <xf numFmtId="3" fontId="4" fillId="0" borderId="46" xfId="0" applyNumberFormat="1" applyFont="1" applyFill="1" applyBorder="1" applyAlignment="1">
      <alignment horizontal="right" vertical="center" wrapText="1"/>
    </xf>
    <xf numFmtId="38" fontId="4" fillId="0" borderId="50" xfId="2" applyFont="1" applyFill="1" applyBorder="1">
      <alignment vertical="center"/>
    </xf>
    <xf numFmtId="38" fontId="4" fillId="0" borderId="44" xfId="2" applyFont="1" applyFill="1" applyBorder="1">
      <alignment vertical="center"/>
    </xf>
    <xf numFmtId="38" fontId="4" fillId="0" borderId="51" xfId="2" applyFont="1" applyFill="1" applyBorder="1">
      <alignment vertical="center"/>
    </xf>
    <xf numFmtId="0" fontId="8" fillId="0" borderId="0" xfId="0" applyFont="1" applyFill="1" applyAlignment="1">
      <alignment horizontal="center" vertical="center"/>
    </xf>
    <xf numFmtId="0" fontId="3" fillId="0" borderId="54" xfId="0" applyFont="1" applyFill="1" applyBorder="1">
      <alignment vertical="center"/>
    </xf>
    <xf numFmtId="0" fontId="3" fillId="0" borderId="55" xfId="0" applyFont="1" applyFill="1" applyBorder="1">
      <alignment vertical="center"/>
    </xf>
    <xf numFmtId="0" fontId="4" fillId="0" borderId="56" xfId="0" applyFont="1" applyFill="1" applyBorder="1" applyAlignment="1">
      <alignment horizontal="center" vertical="center"/>
    </xf>
    <xf numFmtId="0" fontId="4" fillId="0" borderId="57" xfId="0" applyFont="1" applyFill="1" applyBorder="1">
      <alignment vertical="center"/>
    </xf>
    <xf numFmtId="0" fontId="4" fillId="0" borderId="0" xfId="0" applyFont="1" applyFill="1" applyBorder="1">
      <alignment vertical="center"/>
    </xf>
    <xf numFmtId="0" fontId="4" fillId="0" borderId="57" xfId="0" applyFont="1" applyFill="1" applyBorder="1" applyAlignment="1">
      <alignment horizontal="right" vertical="top" wrapText="1"/>
    </xf>
    <xf numFmtId="0" fontId="6" fillId="0" borderId="0" xfId="0" applyFont="1" applyFill="1" applyBorder="1" applyAlignment="1">
      <alignment shrinkToFit="1"/>
    </xf>
    <xf numFmtId="0" fontId="4" fillId="0" borderId="16" xfId="0" applyFont="1" applyFill="1" applyBorder="1">
      <alignment vertical="center"/>
    </xf>
    <xf numFmtId="178" fontId="4" fillId="0" borderId="57" xfId="0" applyNumberFormat="1" applyFont="1" applyFill="1" applyBorder="1" applyAlignment="1">
      <alignment horizontal="right" vertical="center" wrapText="1"/>
    </xf>
    <xf numFmtId="0" fontId="4" fillId="0" borderId="57" xfId="0" applyFont="1" applyFill="1" applyBorder="1" applyAlignment="1">
      <alignment horizontal="right" vertical="center" wrapText="1"/>
    </xf>
    <xf numFmtId="38" fontId="4" fillId="0" borderId="0" xfId="2" applyFont="1" applyFill="1">
      <alignment vertical="center"/>
    </xf>
    <xf numFmtId="38" fontId="8" fillId="0" borderId="0" xfId="2" applyFont="1" applyFill="1" applyAlignment="1">
      <alignment horizontal="center" vertical="center"/>
    </xf>
    <xf numFmtId="38" fontId="4" fillId="0" borderId="48" xfId="2" quotePrefix="1" applyFont="1" applyFill="1" applyBorder="1" applyAlignment="1">
      <alignment horizontal="right" vertical="center"/>
    </xf>
    <xf numFmtId="0" fontId="4" fillId="0" borderId="59" xfId="0" applyFont="1" applyFill="1" applyBorder="1">
      <alignment vertical="center"/>
    </xf>
    <xf numFmtId="0" fontId="4" fillId="0" borderId="60" xfId="0" applyFont="1" applyFill="1" applyBorder="1">
      <alignment vertical="center"/>
    </xf>
    <xf numFmtId="38" fontId="4" fillId="0" borderId="61" xfId="2" quotePrefix="1" applyFont="1" applyFill="1" applyBorder="1" applyAlignment="1">
      <alignment horizontal="right" vertical="center"/>
    </xf>
    <xf numFmtId="0" fontId="4" fillId="0" borderId="10" xfId="0" applyFont="1" applyFill="1" applyBorder="1" applyAlignment="1">
      <alignment horizontal="center" vertical="center"/>
    </xf>
    <xf numFmtId="0" fontId="4" fillId="0" borderId="9" xfId="0" applyFont="1" applyFill="1" applyBorder="1" applyAlignment="1">
      <alignment horizontal="right" vertical="center"/>
    </xf>
    <xf numFmtId="0" fontId="4" fillId="0" borderId="19" xfId="0" applyFont="1" applyFill="1" applyBorder="1" applyAlignment="1">
      <alignment horizontal="center" vertical="center"/>
    </xf>
    <xf numFmtId="0" fontId="4" fillId="0" borderId="11" xfId="0" applyFont="1" applyFill="1" applyBorder="1" applyAlignment="1">
      <alignment horizontal="right" vertical="center" wrapText="1"/>
    </xf>
    <xf numFmtId="0" fontId="4" fillId="0" borderId="12" xfId="0" applyFont="1" applyFill="1" applyBorder="1"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wrapText="1"/>
    </xf>
    <xf numFmtId="0" fontId="4" fillId="0" borderId="9" xfId="0" applyFont="1" applyFill="1" applyBorder="1" applyAlignment="1">
      <alignment horizontal="distributed" vertical="center" justifyLastLine="1"/>
    </xf>
    <xf numFmtId="0" fontId="4" fillId="0" borderId="58" xfId="0" applyFont="1" applyFill="1" applyBorder="1" applyAlignment="1">
      <alignment horizontal="right" vertical="center" wrapText="1"/>
    </xf>
    <xf numFmtId="0" fontId="4" fillId="0" borderId="12" xfId="0" applyFont="1" applyFill="1" applyBorder="1" applyAlignment="1">
      <alignment horizontal="left" wrapText="1"/>
    </xf>
    <xf numFmtId="181" fontId="7" fillId="0" borderId="27" xfId="0" applyNumberFormat="1" applyFont="1" applyFill="1" applyBorder="1" applyAlignment="1">
      <alignment vertical="center" shrinkToFit="1"/>
    </xf>
    <xf numFmtId="181" fontId="7" fillId="0" borderId="28" xfId="0" applyNumberFormat="1" applyFont="1" applyFill="1" applyBorder="1" applyAlignment="1">
      <alignment vertical="center" shrinkToFit="1"/>
    </xf>
    <xf numFmtId="181" fontId="7" fillId="0" borderId="29" xfId="0" applyNumberFormat="1" applyFont="1" applyFill="1" applyBorder="1" applyAlignment="1">
      <alignment vertical="center" shrinkToFit="1"/>
    </xf>
    <xf numFmtId="177" fontId="7" fillId="0" borderId="15" xfId="0" applyNumberFormat="1" applyFont="1" applyFill="1" applyBorder="1" applyAlignment="1">
      <alignment vertical="center" shrinkToFit="1"/>
    </xf>
    <xf numFmtId="177" fontId="7" fillId="0" borderId="31" xfId="0" applyNumberFormat="1" applyFont="1" applyFill="1" applyBorder="1" applyAlignment="1">
      <alignment vertical="center" shrinkToFit="1"/>
    </xf>
    <xf numFmtId="0" fontId="7" fillId="0" borderId="32" xfId="0" applyFont="1" applyFill="1" applyBorder="1" applyAlignment="1">
      <alignment horizontal="center" vertical="center" shrinkToFit="1"/>
    </xf>
    <xf numFmtId="180" fontId="7" fillId="0" borderId="15" xfId="0" applyNumberFormat="1" applyFont="1" applyFill="1" applyBorder="1" applyAlignment="1">
      <alignment vertical="center" shrinkToFit="1"/>
    </xf>
    <xf numFmtId="180" fontId="7" fillId="0" borderId="31" xfId="0" applyNumberFormat="1" applyFont="1" applyFill="1" applyBorder="1" applyAlignment="1">
      <alignment vertical="center" shrinkToFit="1"/>
    </xf>
    <xf numFmtId="181" fontId="7" fillId="0" borderId="15" xfId="0" applyNumberFormat="1" applyFont="1" applyFill="1" applyBorder="1" applyAlignment="1">
      <alignment vertical="center" shrinkToFit="1"/>
    </xf>
    <xf numFmtId="181" fontId="7" fillId="0" borderId="31" xfId="0" applyNumberFormat="1" applyFont="1" applyFill="1" applyBorder="1" applyAlignment="1">
      <alignment vertical="center" shrinkToFit="1"/>
    </xf>
    <xf numFmtId="181" fontId="7" fillId="0" borderId="32" xfId="0" applyNumberFormat="1" applyFont="1" applyFill="1" applyBorder="1" applyAlignment="1">
      <alignment vertical="center" shrinkToFit="1"/>
    </xf>
    <xf numFmtId="181" fontId="7" fillId="0" borderId="34" xfId="0" applyNumberFormat="1" applyFont="1" applyFill="1" applyBorder="1" applyAlignment="1">
      <alignment vertical="center" shrinkToFit="1"/>
    </xf>
    <xf numFmtId="181" fontId="7" fillId="0" borderId="35" xfId="0" applyNumberFormat="1" applyFont="1" applyFill="1" applyBorder="1" applyAlignment="1">
      <alignment vertical="center" shrinkToFit="1"/>
    </xf>
    <xf numFmtId="181" fontId="7" fillId="0" borderId="36" xfId="0" applyNumberFormat="1" applyFont="1" applyFill="1" applyBorder="1" applyAlignment="1">
      <alignment vertical="center" shrinkToFit="1"/>
    </xf>
    <xf numFmtId="0" fontId="4" fillId="0" borderId="10" xfId="0" applyFont="1" applyFill="1" applyBorder="1" applyAlignment="1">
      <alignment horizontal="right" vertical="center"/>
    </xf>
    <xf numFmtId="0" fontId="3" fillId="0" borderId="0" xfId="0" applyFont="1" applyFill="1" applyBorder="1">
      <alignment vertical="center"/>
    </xf>
    <xf numFmtId="0" fontId="7" fillId="0" borderId="52" xfId="0" applyFont="1" applyFill="1" applyBorder="1" applyAlignment="1">
      <alignment horizontal="center" vertical="center"/>
    </xf>
    <xf numFmtId="181" fontId="7" fillId="0" borderId="63" xfId="0" applyNumberFormat="1" applyFont="1" applyFill="1" applyBorder="1">
      <alignment vertical="center"/>
    </xf>
    <xf numFmtId="177" fontId="7" fillId="0" borderId="53" xfId="0" applyNumberFormat="1" applyFont="1" applyFill="1" applyBorder="1">
      <alignment vertical="center"/>
    </xf>
    <xf numFmtId="180" fontId="7" fillId="0" borderId="53" xfId="0" applyNumberFormat="1" applyFont="1" applyFill="1" applyBorder="1">
      <alignment vertical="center"/>
    </xf>
    <xf numFmtId="181" fontId="7" fillId="0" borderId="53" xfId="0" applyNumberFormat="1" applyFont="1" applyFill="1" applyBorder="1">
      <alignment vertical="center"/>
    </xf>
    <xf numFmtId="181" fontId="7" fillId="0" borderId="62" xfId="0" applyNumberFormat="1" applyFont="1" applyFill="1" applyBorder="1">
      <alignment vertical="center"/>
    </xf>
    <xf numFmtId="0" fontId="7" fillId="0" borderId="0" xfId="0" applyFont="1" applyFill="1" applyBorder="1" applyAlignment="1">
      <alignment horizontal="center" vertical="center"/>
    </xf>
    <xf numFmtId="181" fontId="7" fillId="0" borderId="0" xfId="0" applyNumberFormat="1" applyFont="1" applyFill="1" applyBorder="1">
      <alignment vertical="center"/>
    </xf>
    <xf numFmtId="181" fontId="7" fillId="0" borderId="0" xfId="0" applyNumberFormat="1" applyFont="1" applyFill="1" applyBorder="1" applyAlignment="1">
      <alignment vertical="center" shrinkToFit="1"/>
    </xf>
    <xf numFmtId="177" fontId="7" fillId="0" borderId="0" xfId="0" applyNumberFormat="1" applyFont="1" applyFill="1" applyBorder="1">
      <alignment vertical="center"/>
    </xf>
    <xf numFmtId="177" fontId="7" fillId="0" borderId="0" xfId="0" applyNumberFormat="1" applyFont="1" applyFill="1" applyBorder="1" applyAlignment="1">
      <alignment vertical="center" shrinkToFit="1"/>
    </xf>
    <xf numFmtId="0" fontId="7" fillId="0" borderId="0" xfId="0" applyFont="1" applyFill="1" applyBorder="1" applyAlignment="1">
      <alignment horizontal="center" vertical="center" shrinkToFit="1"/>
    </xf>
    <xf numFmtId="0" fontId="4" fillId="0" borderId="65" xfId="0" applyFont="1" applyFill="1" applyBorder="1" applyAlignment="1">
      <alignment horizontal="center" vertical="center"/>
    </xf>
    <xf numFmtId="38" fontId="4" fillId="0" borderId="66" xfId="2" applyFont="1" applyFill="1" applyBorder="1">
      <alignment vertical="center"/>
    </xf>
    <xf numFmtId="38" fontId="9" fillId="0" borderId="66" xfId="2" applyFont="1" applyFill="1" applyBorder="1">
      <alignment vertical="center"/>
    </xf>
    <xf numFmtId="38" fontId="4" fillId="0" borderId="67" xfId="2" applyFont="1" applyFill="1" applyBorder="1">
      <alignment vertical="center"/>
    </xf>
    <xf numFmtId="38" fontId="4" fillId="0" borderId="65" xfId="2" applyFont="1" applyFill="1" applyBorder="1">
      <alignment vertical="center"/>
    </xf>
    <xf numFmtId="38" fontId="8" fillId="0" borderId="66" xfId="2" applyFont="1" applyFill="1" applyBorder="1">
      <alignment vertical="center"/>
    </xf>
    <xf numFmtId="178" fontId="8" fillId="0" borderId="66" xfId="2" applyNumberFormat="1" applyFont="1" applyFill="1" applyBorder="1" applyAlignment="1">
      <alignment horizontal="right" vertical="center"/>
    </xf>
    <xf numFmtId="178" fontId="8" fillId="0" borderId="67" xfId="0" applyNumberFormat="1" applyFont="1" applyFill="1" applyBorder="1">
      <alignment vertical="center"/>
    </xf>
    <xf numFmtId="176" fontId="4" fillId="0" borderId="66" xfId="2" applyNumberFormat="1" applyFont="1" applyFill="1" applyBorder="1">
      <alignment vertical="center"/>
    </xf>
    <xf numFmtId="177" fontId="9" fillId="0" borderId="66" xfId="2" applyNumberFormat="1" applyFont="1" applyFill="1" applyBorder="1">
      <alignment vertical="center"/>
    </xf>
    <xf numFmtId="177" fontId="4" fillId="0" borderId="66" xfId="2" applyNumberFormat="1" applyFont="1" applyFill="1" applyBorder="1">
      <alignment vertical="center"/>
    </xf>
    <xf numFmtId="177" fontId="4" fillId="0" borderId="68" xfId="0" applyNumberFormat="1" applyFont="1" applyFill="1" applyBorder="1">
      <alignment vertical="center"/>
    </xf>
    <xf numFmtId="177" fontId="4" fillId="0" borderId="69" xfId="0" applyNumberFormat="1" applyFont="1" applyFill="1" applyBorder="1">
      <alignment vertical="center"/>
    </xf>
    <xf numFmtId="38" fontId="4" fillId="0" borderId="70" xfId="2" applyFont="1" applyFill="1" applyBorder="1">
      <alignment vertical="center"/>
    </xf>
    <xf numFmtId="38" fontId="9" fillId="0" borderId="69" xfId="2" applyFont="1" applyFill="1" applyBorder="1">
      <alignment vertical="center"/>
    </xf>
    <xf numFmtId="38" fontId="9" fillId="0" borderId="71" xfId="2" applyFont="1" applyFill="1" applyBorder="1">
      <alignment vertical="center"/>
    </xf>
    <xf numFmtId="182" fontId="9" fillId="0" borderId="69" xfId="2" applyNumberFormat="1" applyFont="1" applyFill="1" applyBorder="1" applyAlignment="1">
      <alignment vertical="center" shrinkToFit="1"/>
    </xf>
    <xf numFmtId="38" fontId="4" fillId="0" borderId="69" xfId="2" applyFont="1" applyFill="1" applyBorder="1">
      <alignment vertical="center"/>
    </xf>
    <xf numFmtId="38" fontId="9" fillId="0" borderId="65" xfId="2" applyFont="1" applyFill="1" applyBorder="1">
      <alignment vertical="center"/>
    </xf>
    <xf numFmtId="38" fontId="9" fillId="0" borderId="72" xfId="2" applyFont="1" applyFill="1" applyBorder="1">
      <alignment vertical="center"/>
    </xf>
    <xf numFmtId="177" fontId="4" fillId="0" borderId="73" xfId="2" applyNumberFormat="1" applyFont="1" applyFill="1" applyBorder="1">
      <alignment vertical="center"/>
    </xf>
    <xf numFmtId="177" fontId="4" fillId="0" borderId="69" xfId="2" applyNumberFormat="1" applyFont="1" applyFill="1" applyBorder="1">
      <alignment vertical="center"/>
    </xf>
    <xf numFmtId="38" fontId="4" fillId="0" borderId="68" xfId="2" applyFont="1" applyFill="1" applyBorder="1">
      <alignment vertical="center"/>
    </xf>
    <xf numFmtId="177" fontId="4" fillId="0" borderId="71" xfId="2" applyNumberFormat="1" applyFont="1" applyFill="1" applyBorder="1">
      <alignment vertical="center"/>
    </xf>
    <xf numFmtId="38" fontId="9" fillId="0" borderId="73" xfId="2" applyFont="1" applyFill="1" applyBorder="1">
      <alignment vertical="center"/>
    </xf>
    <xf numFmtId="38" fontId="4" fillId="3" borderId="74" xfId="2" applyFont="1" applyFill="1" applyBorder="1">
      <alignment vertical="center"/>
    </xf>
    <xf numFmtId="38" fontId="4" fillId="0" borderId="64" xfId="2" applyFont="1" applyFill="1" applyBorder="1">
      <alignment vertical="center"/>
    </xf>
    <xf numFmtId="38" fontId="9" fillId="0" borderId="74" xfId="2" applyFont="1" applyFill="1" applyBorder="1">
      <alignment vertical="center"/>
    </xf>
    <xf numFmtId="38" fontId="4" fillId="0" borderId="75" xfId="2" applyFont="1" applyFill="1" applyBorder="1">
      <alignment vertical="center"/>
    </xf>
    <xf numFmtId="38" fontId="9" fillId="0" borderId="76" xfId="2" applyFont="1" applyFill="1" applyBorder="1">
      <alignment vertical="center"/>
    </xf>
    <xf numFmtId="38" fontId="9" fillId="0" borderId="68" xfId="2" applyFont="1" applyFill="1" applyBorder="1">
      <alignment vertical="center"/>
    </xf>
    <xf numFmtId="38" fontId="9" fillId="0" borderId="77" xfId="2" applyFont="1" applyFill="1" applyBorder="1">
      <alignment vertical="center"/>
    </xf>
    <xf numFmtId="38" fontId="9" fillId="0" borderId="78" xfId="2" applyFont="1" applyFill="1" applyBorder="1">
      <alignment vertical="center"/>
    </xf>
    <xf numFmtId="178" fontId="9" fillId="0" borderId="78" xfId="0" applyNumberFormat="1" applyFont="1" applyFill="1" applyBorder="1">
      <alignment vertical="center"/>
    </xf>
    <xf numFmtId="38" fontId="9" fillId="0" borderId="79" xfId="2" applyFont="1" applyFill="1" applyBorder="1">
      <alignment vertical="center"/>
    </xf>
    <xf numFmtId="38" fontId="9" fillId="0" borderId="80" xfId="2" applyFont="1" applyFill="1" applyBorder="1">
      <alignment vertical="center"/>
    </xf>
    <xf numFmtId="178" fontId="9" fillId="0" borderId="81" xfId="0" applyNumberFormat="1" applyFont="1" applyFill="1" applyBorder="1">
      <alignment vertical="center"/>
    </xf>
    <xf numFmtId="38" fontId="9" fillId="0" borderId="82" xfId="2" applyFont="1" applyFill="1" applyBorder="1">
      <alignment vertical="center"/>
    </xf>
    <xf numFmtId="38" fontId="9" fillId="0" borderId="83" xfId="2" applyFont="1" applyFill="1" applyBorder="1">
      <alignment vertical="center"/>
    </xf>
    <xf numFmtId="178" fontId="9" fillId="0" borderId="83" xfId="0" applyNumberFormat="1" applyFont="1" applyFill="1" applyBorder="1">
      <alignment vertical="center"/>
    </xf>
    <xf numFmtId="38" fontId="9" fillId="0" borderId="84" xfId="2" applyFont="1" applyFill="1" applyBorder="1">
      <alignment vertical="center"/>
    </xf>
    <xf numFmtId="38" fontId="9" fillId="0" borderId="85" xfId="2" applyFont="1" applyFill="1" applyBorder="1">
      <alignment vertical="center"/>
    </xf>
    <xf numFmtId="38" fontId="4" fillId="0" borderId="86" xfId="2" applyFont="1" applyFill="1" applyBorder="1">
      <alignment vertical="center"/>
    </xf>
    <xf numFmtId="38" fontId="4" fillId="0" borderId="87" xfId="2" applyFont="1" applyFill="1" applyBorder="1">
      <alignment vertical="center"/>
    </xf>
    <xf numFmtId="178" fontId="4" fillId="0" borderId="87" xfId="0" applyNumberFormat="1" applyFont="1" applyFill="1" applyBorder="1">
      <alignment vertical="center"/>
    </xf>
    <xf numFmtId="38" fontId="4" fillId="0" borderId="88" xfId="2" applyFont="1" applyFill="1" applyBorder="1">
      <alignment vertical="center"/>
    </xf>
    <xf numFmtId="38" fontId="4" fillId="0" borderId="89" xfId="2" applyFont="1" applyFill="1" applyBorder="1">
      <alignment vertical="center"/>
    </xf>
    <xf numFmtId="178" fontId="4" fillId="0" borderId="90" xfId="0" applyNumberFormat="1" applyFont="1" applyFill="1" applyBorder="1">
      <alignment vertical="center"/>
    </xf>
    <xf numFmtId="38" fontId="4" fillId="0" borderId="91" xfId="2" applyFont="1" applyFill="1" applyBorder="1">
      <alignment vertical="center"/>
    </xf>
    <xf numFmtId="38" fontId="4" fillId="0" borderId="77" xfId="2" applyFont="1" applyFill="1" applyBorder="1">
      <alignment vertical="center"/>
    </xf>
    <xf numFmtId="38" fontId="4" fillId="0" borderId="78" xfId="2" applyFont="1" applyFill="1" applyBorder="1">
      <alignment vertical="center"/>
    </xf>
    <xf numFmtId="178" fontId="8" fillId="0" borderId="78" xfId="0" applyNumberFormat="1" applyFont="1" applyFill="1" applyBorder="1">
      <alignment vertical="center"/>
    </xf>
    <xf numFmtId="38" fontId="4" fillId="0" borderId="92" xfId="2" applyFont="1" applyFill="1" applyBorder="1">
      <alignment vertical="center"/>
    </xf>
    <xf numFmtId="38" fontId="4" fillId="0" borderId="81" xfId="2" applyFont="1" applyFill="1" applyBorder="1">
      <alignment vertical="center"/>
    </xf>
    <xf numFmtId="178" fontId="4" fillId="0" borderId="81" xfId="0" applyNumberFormat="1" applyFont="1" applyFill="1" applyBorder="1">
      <alignment vertical="center"/>
    </xf>
    <xf numFmtId="38" fontId="4" fillId="0" borderId="93" xfId="2" applyFont="1" applyFill="1" applyBorder="1">
      <alignment vertical="center"/>
    </xf>
    <xf numFmtId="38" fontId="4" fillId="0" borderId="94" xfId="2" applyFont="1" applyFill="1" applyBorder="1">
      <alignment vertical="center"/>
    </xf>
    <xf numFmtId="178" fontId="4" fillId="0" borderId="94" xfId="0" applyNumberFormat="1" applyFont="1" applyFill="1" applyBorder="1">
      <alignment vertical="center"/>
    </xf>
    <xf numFmtId="38" fontId="4" fillId="0" borderId="95" xfId="2" applyFont="1" applyFill="1" applyBorder="1">
      <alignment vertical="center"/>
    </xf>
    <xf numFmtId="38" fontId="4" fillId="0" borderId="96" xfId="2" applyFont="1" applyFill="1" applyBorder="1">
      <alignment vertical="center"/>
    </xf>
    <xf numFmtId="178" fontId="4" fillId="0" borderId="96" xfId="0" applyNumberFormat="1" applyFont="1" applyFill="1" applyBorder="1">
      <alignment vertical="center"/>
    </xf>
    <xf numFmtId="38" fontId="4" fillId="0" borderId="97" xfId="2" applyFont="1" applyFill="1" applyBorder="1">
      <alignment vertical="center"/>
    </xf>
    <xf numFmtId="178" fontId="9" fillId="0" borderId="85" xfId="0" applyNumberFormat="1" applyFont="1" applyFill="1" applyBorder="1">
      <alignment vertical="center"/>
    </xf>
    <xf numFmtId="178" fontId="8" fillId="0" borderId="85" xfId="0" applyNumberFormat="1" applyFont="1" applyFill="1" applyBorder="1">
      <alignment vertical="center"/>
    </xf>
    <xf numFmtId="38" fontId="9" fillId="0" borderId="98" xfId="2" applyFont="1" applyFill="1" applyBorder="1">
      <alignment vertical="center"/>
    </xf>
    <xf numFmtId="38" fontId="4" fillId="0" borderId="84" xfId="2" applyFont="1" applyFill="1" applyBorder="1">
      <alignment vertical="center"/>
    </xf>
    <xf numFmtId="38" fontId="4" fillId="0" borderId="85" xfId="2" applyFont="1" applyFill="1" applyBorder="1">
      <alignment vertical="center"/>
    </xf>
    <xf numFmtId="178" fontId="4" fillId="0" borderId="83" xfId="0" applyNumberFormat="1" applyFont="1" applyFill="1" applyBorder="1">
      <alignment vertical="center"/>
    </xf>
    <xf numFmtId="178" fontId="8" fillId="0" borderId="83" xfId="0" applyNumberFormat="1" applyFont="1" applyFill="1" applyBorder="1">
      <alignment vertical="center"/>
    </xf>
    <xf numFmtId="178" fontId="4" fillId="0" borderId="78" xfId="0" applyNumberFormat="1" applyFont="1" applyFill="1" applyBorder="1">
      <alignment vertical="center"/>
    </xf>
    <xf numFmtId="38" fontId="4" fillId="0" borderId="90" xfId="2" applyFont="1" applyFill="1" applyBorder="1">
      <alignment vertical="center"/>
    </xf>
    <xf numFmtId="178" fontId="4" fillId="0" borderId="81" xfId="2" applyNumberFormat="1" applyFont="1" applyFill="1" applyBorder="1">
      <alignment vertical="center"/>
    </xf>
    <xf numFmtId="178" fontId="4" fillId="0" borderId="94" xfId="2" applyNumberFormat="1" applyFont="1" applyFill="1" applyBorder="1">
      <alignment vertical="center"/>
    </xf>
    <xf numFmtId="178" fontId="4" fillId="0" borderId="96" xfId="2" applyNumberFormat="1" applyFont="1" applyFill="1" applyBorder="1">
      <alignment vertical="center"/>
    </xf>
    <xf numFmtId="178" fontId="9" fillId="0" borderId="78" xfId="2" applyNumberFormat="1" applyFont="1" applyFill="1" applyBorder="1">
      <alignment vertical="center"/>
    </xf>
    <xf numFmtId="38" fontId="9" fillId="0" borderId="90" xfId="2" applyFont="1" applyFill="1" applyBorder="1">
      <alignment vertical="center"/>
    </xf>
    <xf numFmtId="38" fontId="9" fillId="0" borderId="93" xfId="2" applyFont="1" applyFill="1" applyBorder="1">
      <alignment vertical="center"/>
    </xf>
    <xf numFmtId="38" fontId="9" fillId="0" borderId="94" xfId="2" applyFont="1" applyFill="1" applyBorder="1">
      <alignment vertical="center"/>
    </xf>
    <xf numFmtId="178" fontId="9" fillId="0" borderId="94" xfId="0" applyNumberFormat="1" applyFont="1" applyFill="1" applyBorder="1">
      <alignment vertical="center"/>
    </xf>
    <xf numFmtId="178" fontId="8" fillId="0" borderId="94" xfId="0" applyNumberFormat="1" applyFont="1" applyFill="1" applyBorder="1">
      <alignment vertical="center"/>
    </xf>
    <xf numFmtId="0" fontId="4" fillId="0" borderId="95" xfId="0" applyFont="1" applyFill="1" applyBorder="1">
      <alignment vertical="center"/>
    </xf>
    <xf numFmtId="38" fontId="4" fillId="0" borderId="99" xfId="2" applyFont="1" applyFill="1" applyBorder="1">
      <alignment vertical="center"/>
    </xf>
    <xf numFmtId="178" fontId="4" fillId="0" borderId="89" xfId="0" applyNumberFormat="1" applyFont="1" applyFill="1" applyBorder="1">
      <alignment vertical="center"/>
    </xf>
    <xf numFmtId="3" fontId="9" fillId="0" borderId="82" xfId="0" applyNumberFormat="1" applyFont="1" applyFill="1" applyBorder="1" applyAlignment="1">
      <alignment horizontal="right" vertical="center" wrapText="1"/>
    </xf>
    <xf numFmtId="3" fontId="9" fillId="0" borderId="83" xfId="0" applyNumberFormat="1" applyFont="1" applyFill="1" applyBorder="1" applyAlignment="1">
      <alignment horizontal="right" vertical="center" wrapText="1"/>
    </xf>
    <xf numFmtId="38" fontId="9" fillId="0" borderId="83" xfId="2" applyFont="1" applyFill="1" applyBorder="1" applyAlignment="1">
      <alignment horizontal="right" vertical="center" wrapText="1"/>
    </xf>
    <xf numFmtId="178" fontId="9" fillId="0" borderId="83" xfId="0" applyNumberFormat="1" applyFont="1" applyFill="1" applyBorder="1" applyAlignment="1">
      <alignment horizontal="right" vertical="center" wrapText="1"/>
    </xf>
    <xf numFmtId="38" fontId="4" fillId="3" borderId="100" xfId="2" applyFont="1" applyFill="1" applyBorder="1" applyAlignment="1">
      <alignment horizontal="right" vertical="center" wrapText="1"/>
    </xf>
    <xf numFmtId="38" fontId="4" fillId="3" borderId="78" xfId="2" applyFont="1" applyFill="1" applyBorder="1" applyAlignment="1">
      <alignment horizontal="right" vertical="center" wrapText="1"/>
    </xf>
    <xf numFmtId="38" fontId="4" fillId="2" borderId="78" xfId="2" applyFont="1" applyFill="1" applyBorder="1" applyAlignment="1">
      <alignment vertical="center" wrapText="1"/>
    </xf>
    <xf numFmtId="38" fontId="4" fillId="2" borderId="78" xfId="2" applyFont="1" applyFill="1" applyBorder="1" applyAlignment="1">
      <alignment horizontal="right" vertical="center" wrapText="1"/>
    </xf>
    <xf numFmtId="38" fontId="4" fillId="3" borderId="78" xfId="2" applyFont="1" applyFill="1" applyBorder="1">
      <alignment vertical="center"/>
    </xf>
    <xf numFmtId="38" fontId="9" fillId="0" borderId="89" xfId="2" applyFont="1" applyFill="1" applyBorder="1">
      <alignment vertical="center"/>
    </xf>
    <xf numFmtId="182" fontId="4" fillId="0" borderId="101" xfId="0" applyNumberFormat="1" applyFont="1" applyFill="1" applyBorder="1" applyAlignment="1">
      <alignment horizontal="right" vertical="center" shrinkToFit="1"/>
    </xf>
    <xf numFmtId="182" fontId="9" fillId="0" borderId="90" xfId="0" applyNumberFormat="1" applyFont="1" applyFill="1" applyBorder="1" applyAlignment="1">
      <alignment horizontal="right" vertical="center" shrinkToFit="1"/>
    </xf>
    <xf numFmtId="182" fontId="9" fillId="0" borderId="90" xfId="2" applyNumberFormat="1" applyFont="1" applyFill="1" applyBorder="1" applyAlignment="1">
      <alignment horizontal="right" vertical="center" shrinkToFit="1"/>
    </xf>
    <xf numFmtId="182" fontId="9" fillId="0" borderId="90" xfId="2" applyNumberFormat="1" applyFont="1" applyFill="1" applyBorder="1" applyAlignment="1">
      <alignment vertical="center" shrinkToFit="1"/>
    </xf>
    <xf numFmtId="38" fontId="4" fillId="0" borderId="79" xfId="2" applyFont="1" applyFill="1" applyBorder="1">
      <alignment vertical="center"/>
    </xf>
    <xf numFmtId="38" fontId="4" fillId="0" borderId="80" xfId="2" applyFont="1" applyFill="1" applyBorder="1">
      <alignment vertical="center"/>
    </xf>
    <xf numFmtId="178" fontId="4" fillId="0" borderId="80" xfId="0" applyNumberFormat="1" applyFont="1" applyFill="1" applyBorder="1">
      <alignment vertical="center"/>
    </xf>
    <xf numFmtId="177" fontId="4" fillId="0" borderId="84" xfId="2" applyNumberFormat="1" applyFont="1" applyFill="1" applyBorder="1">
      <alignment vertical="center"/>
    </xf>
    <xf numFmtId="177" fontId="4" fillId="0" borderId="85" xfId="2" applyNumberFormat="1" applyFont="1" applyFill="1" applyBorder="1">
      <alignment vertical="center"/>
    </xf>
    <xf numFmtId="177" fontId="4" fillId="0" borderId="85" xfId="0" applyNumberFormat="1" applyFont="1" applyFill="1" applyBorder="1">
      <alignment vertical="center"/>
    </xf>
    <xf numFmtId="177" fontId="4" fillId="0" borderId="88" xfId="2" applyNumberFormat="1" applyFont="1" applyFill="1" applyBorder="1">
      <alignment vertical="center"/>
    </xf>
    <xf numFmtId="177" fontId="4" fillId="0" borderId="89" xfId="2" applyNumberFormat="1" applyFont="1" applyFill="1" applyBorder="1">
      <alignment vertical="center"/>
    </xf>
    <xf numFmtId="177" fontId="4" fillId="0" borderId="89" xfId="0" applyNumberFormat="1" applyFont="1" applyFill="1" applyBorder="1">
      <alignment vertical="center"/>
    </xf>
    <xf numFmtId="177" fontId="4" fillId="0" borderId="101" xfId="0" applyNumberFormat="1" applyFont="1" applyFill="1" applyBorder="1" applyAlignment="1">
      <alignment horizontal="right" vertical="center" wrapText="1"/>
    </xf>
    <xf numFmtId="177" fontId="4" fillId="0" borderId="90" xfId="0" applyNumberFormat="1" applyFont="1" applyFill="1" applyBorder="1" applyAlignment="1">
      <alignment horizontal="right" vertical="center" wrapText="1"/>
    </xf>
    <xf numFmtId="177" fontId="4" fillId="0" borderId="90" xfId="2" applyNumberFormat="1" applyFont="1" applyFill="1" applyBorder="1">
      <alignment vertical="center"/>
    </xf>
    <xf numFmtId="178" fontId="8" fillId="0" borderId="81" xfId="0" applyNumberFormat="1" applyFont="1" applyFill="1" applyBorder="1">
      <alignment vertical="center"/>
    </xf>
    <xf numFmtId="38" fontId="9" fillId="0" borderId="87" xfId="2" applyFont="1" applyFill="1" applyBorder="1">
      <alignment vertical="center"/>
    </xf>
    <xf numFmtId="38" fontId="4" fillId="0" borderId="102" xfId="2" applyFont="1" applyFill="1" applyBorder="1">
      <alignment vertical="center"/>
    </xf>
    <xf numFmtId="38" fontId="4" fillId="0" borderId="98" xfId="2" applyFont="1" applyFill="1" applyBorder="1">
      <alignment vertical="center"/>
    </xf>
    <xf numFmtId="178" fontId="4" fillId="0" borderId="98" xfId="0" applyNumberFormat="1" applyFont="1" applyFill="1" applyBorder="1">
      <alignment vertical="center"/>
    </xf>
    <xf numFmtId="178" fontId="8" fillId="0" borderId="98" xfId="0" applyNumberFormat="1" applyFont="1" applyFill="1" applyBorder="1">
      <alignment vertical="center"/>
    </xf>
    <xf numFmtId="38" fontId="4" fillId="0" borderId="94" xfId="2" applyNumberFormat="1" applyFont="1" applyFill="1" applyBorder="1">
      <alignment vertical="center"/>
    </xf>
    <xf numFmtId="38" fontId="4" fillId="0" borderId="82" xfId="2" applyFont="1" applyFill="1" applyBorder="1">
      <alignment vertical="center"/>
    </xf>
    <xf numFmtId="38" fontId="4" fillId="0" borderId="83" xfId="2" applyFont="1" applyFill="1" applyBorder="1">
      <alignment vertical="center"/>
    </xf>
    <xf numFmtId="38" fontId="4" fillId="0" borderId="94" xfId="2" quotePrefix="1" applyFont="1" applyFill="1" applyBorder="1" applyAlignment="1">
      <alignment horizontal="right" vertical="center"/>
    </xf>
    <xf numFmtId="38" fontId="4" fillId="0" borderId="103" xfId="2" quotePrefix="1" applyFont="1" applyFill="1" applyBorder="1" applyAlignment="1">
      <alignment horizontal="right" vertical="center"/>
    </xf>
    <xf numFmtId="38" fontId="4" fillId="0" borderId="99" xfId="2" quotePrefix="1" applyFont="1" applyFill="1" applyBorder="1" applyAlignment="1">
      <alignment horizontal="right" vertical="center"/>
    </xf>
    <xf numFmtId="178" fontId="4" fillId="0" borderId="99" xfId="0" applyNumberFormat="1" applyFont="1" applyFill="1" applyBorder="1">
      <alignment vertical="center"/>
    </xf>
    <xf numFmtId="38" fontId="4" fillId="0" borderId="84" xfId="2" quotePrefix="1" applyFont="1" applyFill="1" applyBorder="1" applyAlignment="1">
      <alignment horizontal="right" vertical="center"/>
    </xf>
    <xf numFmtId="38" fontId="4" fillId="0" borderId="85" xfId="2" quotePrefix="1" applyFont="1" applyFill="1" applyBorder="1" applyAlignment="1">
      <alignment horizontal="right" vertical="center"/>
    </xf>
    <xf numFmtId="38" fontId="9" fillId="0" borderId="85" xfId="2" quotePrefix="1" applyFont="1" applyFill="1" applyBorder="1" applyAlignment="1">
      <alignment horizontal="right" vertical="center"/>
    </xf>
    <xf numFmtId="182" fontId="4" fillId="0" borderId="101" xfId="2" applyNumberFormat="1" applyFont="1" applyFill="1" applyBorder="1" applyAlignment="1">
      <alignment horizontal="right" vertical="center" shrinkToFit="1"/>
    </xf>
    <xf numFmtId="182" fontId="4" fillId="0" borderId="90" xfId="2" applyNumberFormat="1" applyFont="1" applyFill="1" applyBorder="1" applyAlignment="1">
      <alignment horizontal="right" vertical="center" shrinkToFit="1"/>
    </xf>
    <xf numFmtId="38" fontId="8" fillId="0" borderId="93" xfId="2" applyFont="1" applyFill="1" applyBorder="1">
      <alignment vertical="center"/>
    </xf>
    <xf numFmtId="38" fontId="8" fillId="0" borderId="94" xfId="2" applyFont="1" applyFill="1" applyBorder="1">
      <alignment vertical="center"/>
    </xf>
    <xf numFmtId="182" fontId="9" fillId="0" borderId="90" xfId="2" applyNumberFormat="1" applyFont="1" applyFill="1" applyBorder="1" applyAlignment="1">
      <alignment horizontal="right" vertical="top" shrinkToFit="1"/>
    </xf>
    <xf numFmtId="182" fontId="9" fillId="0" borderId="90" xfId="0" applyNumberFormat="1" applyFont="1" applyFill="1" applyBorder="1" applyAlignment="1">
      <alignment horizontal="right" vertical="top" shrinkToFit="1"/>
    </xf>
    <xf numFmtId="177" fontId="4" fillId="0" borderId="79" xfId="0" quotePrefix="1" applyNumberFormat="1" applyFont="1" applyFill="1" applyBorder="1" applyAlignment="1">
      <alignment horizontal="right" vertical="center"/>
    </xf>
    <xf numFmtId="177" fontId="4" fillId="0" borderId="80" xfId="0" quotePrefix="1" applyNumberFormat="1" applyFont="1" applyFill="1" applyBorder="1" applyAlignment="1">
      <alignment horizontal="right" vertical="center"/>
    </xf>
    <xf numFmtId="177" fontId="4" fillId="0" borderId="80" xfId="2" quotePrefix="1" applyNumberFormat="1" applyFont="1" applyFill="1" applyBorder="1">
      <alignment vertical="center"/>
    </xf>
    <xf numFmtId="177" fontId="4" fillId="0" borderId="80" xfId="0" applyNumberFormat="1" applyFont="1" applyFill="1" applyBorder="1">
      <alignment vertical="center"/>
    </xf>
    <xf numFmtId="177" fontId="4" fillId="0" borderId="80" xfId="2" applyNumberFormat="1" applyFont="1" applyFill="1" applyBorder="1">
      <alignment vertical="center"/>
    </xf>
    <xf numFmtId="177" fontId="4" fillId="0" borderId="80" xfId="0" applyNumberFormat="1" applyFont="1" applyFill="1" applyBorder="1" applyAlignment="1">
      <alignment horizontal="right" vertical="center"/>
    </xf>
    <xf numFmtId="38" fontId="4" fillId="0" borderId="82" xfId="0" applyNumberFormat="1" applyFont="1" applyFill="1" applyBorder="1">
      <alignment vertical="center"/>
    </xf>
    <xf numFmtId="0" fontId="4" fillId="0" borderId="83" xfId="0" applyFont="1" applyFill="1" applyBorder="1">
      <alignment vertical="center"/>
    </xf>
    <xf numFmtId="177" fontId="4" fillId="0" borderId="83" xfId="2" applyNumberFormat="1" applyFont="1" applyFill="1" applyBorder="1">
      <alignment vertical="center"/>
    </xf>
    <xf numFmtId="177" fontId="4" fillId="0" borderId="83" xfId="0" applyNumberFormat="1" applyFont="1" applyFill="1" applyBorder="1">
      <alignment vertical="center"/>
    </xf>
    <xf numFmtId="177" fontId="4" fillId="0" borderId="83" xfId="0" applyNumberFormat="1" applyFont="1" applyFill="1" applyBorder="1" applyAlignment="1">
      <alignment horizontal="right" vertical="center"/>
    </xf>
    <xf numFmtId="177" fontId="4" fillId="0" borderId="90" xfId="0" applyNumberFormat="1" applyFont="1" applyFill="1" applyBorder="1">
      <alignment vertical="center"/>
    </xf>
    <xf numFmtId="38" fontId="4" fillId="0" borderId="81" xfId="0" applyNumberFormat="1" applyFont="1" applyFill="1" applyBorder="1">
      <alignment vertical="center"/>
    </xf>
    <xf numFmtId="38" fontId="4" fillId="0" borderId="94" xfId="0" applyNumberFormat="1" applyFont="1" applyFill="1" applyBorder="1">
      <alignment vertical="center"/>
    </xf>
    <xf numFmtId="176" fontId="4" fillId="0" borderId="93" xfId="2" applyNumberFormat="1" applyFont="1" applyFill="1" applyBorder="1">
      <alignment vertical="center"/>
    </xf>
    <xf numFmtId="0" fontId="4" fillId="0" borderId="94" xfId="0" applyFont="1" applyFill="1" applyBorder="1">
      <alignment vertical="center"/>
    </xf>
    <xf numFmtId="176" fontId="4" fillId="0" borderId="94" xfId="2" applyNumberFormat="1" applyFont="1" applyFill="1" applyBorder="1">
      <alignment vertical="center"/>
    </xf>
    <xf numFmtId="179" fontId="4" fillId="0" borderId="94" xfId="0" applyNumberFormat="1" applyFont="1" applyFill="1" applyBorder="1">
      <alignment vertical="center"/>
    </xf>
    <xf numFmtId="177" fontId="4" fillId="0" borderId="93" xfId="1" applyNumberFormat="1" applyFont="1" applyFill="1" applyBorder="1">
      <alignment vertical="center"/>
    </xf>
    <xf numFmtId="177" fontId="4" fillId="0" borderId="94" xfId="0" applyNumberFormat="1" applyFont="1" applyFill="1" applyBorder="1">
      <alignment vertical="center"/>
    </xf>
    <xf numFmtId="177" fontId="4" fillId="0" borderId="94" xfId="2" applyNumberFormat="1" applyFont="1" applyFill="1" applyBorder="1">
      <alignment vertical="center"/>
    </xf>
    <xf numFmtId="177" fontId="4" fillId="0" borderId="94" xfId="0" applyNumberFormat="1" applyFont="1" applyFill="1" applyBorder="1" applyAlignment="1">
      <alignment horizontal="right" vertical="center"/>
    </xf>
    <xf numFmtId="177" fontId="9" fillId="0" borderId="94" xfId="2" applyNumberFormat="1" applyFont="1" applyFill="1" applyBorder="1">
      <alignment vertical="center"/>
    </xf>
    <xf numFmtId="177" fontId="4" fillId="0" borderId="93" xfId="2" applyNumberFormat="1" applyFont="1" applyFill="1" applyBorder="1">
      <alignment vertical="center"/>
    </xf>
    <xf numFmtId="38" fontId="4" fillId="0" borderId="93" xfId="2" applyNumberFormat="1" applyFont="1" applyFill="1" applyBorder="1">
      <alignment vertical="center"/>
    </xf>
    <xf numFmtId="38" fontId="8" fillId="0" borderId="93" xfId="2" applyNumberFormat="1" applyFont="1" applyFill="1" applyBorder="1">
      <alignment vertical="center"/>
    </xf>
    <xf numFmtId="38" fontId="8" fillId="0" borderId="94" xfId="2" applyNumberFormat="1" applyFont="1" applyFill="1" applyBorder="1">
      <alignment vertical="center"/>
    </xf>
    <xf numFmtId="38" fontId="4" fillId="0" borderId="93" xfId="0" applyNumberFormat="1" applyFont="1" applyFill="1" applyBorder="1">
      <alignment vertical="center"/>
    </xf>
    <xf numFmtId="38" fontId="4" fillId="0" borderId="101" xfId="0" applyNumberFormat="1" applyFont="1" applyFill="1" applyBorder="1">
      <alignment vertical="center"/>
    </xf>
    <xf numFmtId="38" fontId="4" fillId="0" borderId="90" xfId="2" applyNumberFormat="1" applyFont="1" applyFill="1" applyBorder="1">
      <alignment vertical="center"/>
    </xf>
    <xf numFmtId="3" fontId="4" fillId="0" borderId="92" xfId="0" applyNumberFormat="1" applyFont="1" applyFill="1" applyBorder="1">
      <alignment vertical="center"/>
    </xf>
    <xf numFmtId="178" fontId="4" fillId="0" borderId="93" xfId="2" applyNumberFormat="1" applyFont="1" applyFill="1" applyBorder="1" applyAlignment="1">
      <alignment horizontal="right" vertical="center"/>
    </xf>
    <xf numFmtId="38" fontId="4" fillId="0" borderId="94" xfId="2" applyFont="1" applyFill="1" applyBorder="1" applyAlignment="1">
      <alignment horizontal="right" vertical="center"/>
    </xf>
    <xf numFmtId="178" fontId="4" fillId="0" borderId="94" xfId="2" applyNumberFormat="1" applyFont="1" applyFill="1" applyBorder="1" applyAlignment="1">
      <alignment horizontal="right" vertical="center"/>
    </xf>
    <xf numFmtId="178" fontId="4" fillId="0" borderId="94" xfId="0" applyNumberFormat="1" applyFont="1" applyFill="1" applyBorder="1" applyAlignment="1">
      <alignment horizontal="right" vertical="center"/>
    </xf>
    <xf numFmtId="178" fontId="8" fillId="0" borderId="94" xfId="0" applyNumberFormat="1" applyFont="1" applyFill="1" applyBorder="1" applyAlignment="1">
      <alignment horizontal="right" vertical="center"/>
    </xf>
    <xf numFmtId="178" fontId="8" fillId="0" borderId="94" xfId="2" applyNumberFormat="1" applyFont="1" applyFill="1" applyBorder="1" applyAlignment="1">
      <alignment horizontal="right" vertical="center"/>
    </xf>
    <xf numFmtId="38" fontId="4" fillId="0" borderId="101" xfId="2" applyFont="1" applyFill="1" applyBorder="1">
      <alignment vertical="center"/>
    </xf>
    <xf numFmtId="178" fontId="8" fillId="0" borderId="90" xfId="0" applyNumberFormat="1" applyFont="1" applyFill="1" applyBorder="1">
      <alignment vertical="center"/>
    </xf>
    <xf numFmtId="178" fontId="8" fillId="0" borderId="91" xfId="0" applyNumberFormat="1" applyFont="1" applyFill="1" applyBorder="1">
      <alignment vertical="center"/>
    </xf>
    <xf numFmtId="0" fontId="4" fillId="0" borderId="79" xfId="0" applyFont="1" applyFill="1" applyBorder="1" applyAlignment="1">
      <alignment horizontal="center" vertical="center"/>
    </xf>
    <xf numFmtId="0" fontId="4" fillId="0" borderId="80" xfId="0" applyFont="1" applyFill="1" applyBorder="1" applyAlignment="1">
      <alignment horizontal="center" vertical="center"/>
    </xf>
    <xf numFmtId="0" fontId="4" fillId="0" borderId="87" xfId="0" applyFont="1" applyFill="1" applyBorder="1" applyAlignment="1">
      <alignment horizontal="center" vertical="center"/>
    </xf>
    <xf numFmtId="3" fontId="4" fillId="0" borderId="84" xfId="0" applyNumberFormat="1" applyFont="1" applyFill="1" applyBorder="1">
      <alignment vertical="center"/>
    </xf>
    <xf numFmtId="3" fontId="4" fillId="0" borderId="85" xfId="0" applyNumberFormat="1" applyFont="1" applyFill="1" applyBorder="1">
      <alignment vertical="center"/>
    </xf>
    <xf numFmtId="178" fontId="4" fillId="0" borderId="85" xfId="0" applyNumberFormat="1" applyFont="1" applyFill="1" applyBorder="1">
      <alignment vertical="center"/>
    </xf>
    <xf numFmtId="0" fontId="4" fillId="0" borderId="93" xfId="0" applyFont="1" applyFill="1" applyBorder="1">
      <alignment vertical="center"/>
    </xf>
    <xf numFmtId="38" fontId="9" fillId="0" borderId="94" xfId="0" applyNumberFormat="1" applyFont="1" applyFill="1" applyBorder="1">
      <alignment vertical="center"/>
    </xf>
    <xf numFmtId="0" fontId="4" fillId="0" borderId="101" xfId="0" applyFont="1" applyFill="1" applyBorder="1">
      <alignment vertical="center"/>
    </xf>
    <xf numFmtId="0" fontId="4" fillId="0" borderId="90" xfId="0" applyFont="1" applyFill="1" applyBorder="1">
      <alignment vertical="center"/>
    </xf>
    <xf numFmtId="38" fontId="4" fillId="0" borderId="90" xfId="0" applyNumberFormat="1" applyFont="1" applyFill="1" applyBorder="1">
      <alignment vertical="center"/>
    </xf>
    <xf numFmtId="0" fontId="0" fillId="0" borderId="98" xfId="0" applyBorder="1">
      <alignment vertical="center"/>
    </xf>
    <xf numFmtId="0" fontId="0" fillId="0" borderId="98" xfId="0" applyBorder="1" applyAlignment="1">
      <alignment horizontal="center" vertical="center"/>
    </xf>
    <xf numFmtId="0" fontId="0" fillId="0" borderId="98" xfId="0" applyBorder="1">
      <alignment vertical="center"/>
    </xf>
    <xf numFmtId="0" fontId="0" fillId="0" borderId="98" xfId="0" applyFill="1" applyBorder="1">
      <alignment vertical="center"/>
    </xf>
    <xf numFmtId="0" fontId="0" fillId="0" borderId="0" xfId="0" applyFill="1">
      <alignment vertical="center"/>
    </xf>
    <xf numFmtId="0" fontId="0" fillId="0" borderId="98" xfId="0" applyBorder="1">
      <alignment vertical="center"/>
    </xf>
    <xf numFmtId="0" fontId="0" fillId="0" borderId="98" xfId="0" applyBorder="1">
      <alignment vertical="center"/>
    </xf>
    <xf numFmtId="0" fontId="3" fillId="3" borderId="0" xfId="0" applyFont="1" applyFill="1">
      <alignment vertical="center"/>
    </xf>
    <xf numFmtId="0" fontId="4" fillId="0" borderId="107" xfId="0" applyFont="1" applyFill="1" applyBorder="1" applyAlignment="1">
      <alignment horizontal="center" vertical="center"/>
    </xf>
    <xf numFmtId="38" fontId="4" fillId="0" borderId="108" xfId="2" applyFont="1" applyFill="1" applyBorder="1">
      <alignment vertical="center"/>
    </xf>
    <xf numFmtId="38" fontId="9" fillId="0" borderId="108" xfId="2" applyFont="1" applyFill="1" applyBorder="1">
      <alignment vertical="center"/>
    </xf>
    <xf numFmtId="38" fontId="4" fillId="0" borderId="109" xfId="2" applyFont="1" applyFill="1" applyBorder="1">
      <alignment vertical="center"/>
    </xf>
    <xf numFmtId="38" fontId="4" fillId="0" borderId="107" xfId="2" applyFont="1" applyFill="1" applyBorder="1">
      <alignment vertical="center"/>
    </xf>
    <xf numFmtId="38" fontId="8" fillId="0" borderId="108" xfId="2" applyFont="1" applyFill="1" applyBorder="1">
      <alignment vertical="center"/>
    </xf>
    <xf numFmtId="178" fontId="8" fillId="0" borderId="108" xfId="2" applyNumberFormat="1" applyFont="1" applyFill="1" applyBorder="1" applyAlignment="1">
      <alignment horizontal="right" vertical="center"/>
    </xf>
    <xf numFmtId="178" fontId="8" fillId="0" borderId="109" xfId="0" applyNumberFormat="1" applyFont="1" applyFill="1" applyBorder="1">
      <alignment vertical="center"/>
    </xf>
    <xf numFmtId="176" fontId="4" fillId="0" borderId="108" xfId="2" applyNumberFormat="1" applyFont="1" applyFill="1" applyBorder="1">
      <alignment vertical="center"/>
    </xf>
    <xf numFmtId="177" fontId="9" fillId="0" borderId="108" xfId="2" applyNumberFormat="1" applyFont="1" applyFill="1" applyBorder="1">
      <alignment vertical="center"/>
    </xf>
    <xf numFmtId="177" fontId="4" fillId="0" borderId="108" xfId="2" applyNumberFormat="1" applyFont="1" applyFill="1" applyBorder="1">
      <alignment vertical="center"/>
    </xf>
    <xf numFmtId="38" fontId="4" fillId="0" borderId="112" xfId="2" applyFont="1" applyFill="1" applyBorder="1">
      <alignment vertical="center"/>
    </xf>
    <xf numFmtId="38" fontId="9" fillId="0" borderId="111" xfId="2" applyFont="1" applyFill="1" applyBorder="1">
      <alignment vertical="center"/>
    </xf>
    <xf numFmtId="38" fontId="9" fillId="0" borderId="113" xfId="2" applyFont="1" applyFill="1" applyBorder="1">
      <alignment vertical="center"/>
    </xf>
    <xf numFmtId="182" fontId="9" fillId="0" borderId="111" xfId="2" applyNumberFormat="1" applyFont="1" applyFill="1" applyBorder="1" applyAlignment="1">
      <alignment vertical="center" shrinkToFit="1"/>
    </xf>
    <xf numFmtId="38" fontId="9" fillId="0" borderId="107" xfId="2" applyFont="1" applyFill="1" applyBorder="1">
      <alignment vertical="center"/>
    </xf>
    <xf numFmtId="38" fontId="9" fillId="0" borderId="104" xfId="2" applyFont="1" applyFill="1" applyBorder="1">
      <alignment vertical="center"/>
    </xf>
    <xf numFmtId="177" fontId="4" fillId="0" borderId="114" xfId="2" applyNumberFormat="1" applyFont="1" applyFill="1" applyBorder="1">
      <alignment vertical="center"/>
    </xf>
    <xf numFmtId="177" fontId="4" fillId="0" borderId="111" xfId="2" applyNumberFormat="1" applyFont="1" applyFill="1" applyBorder="1">
      <alignment vertical="center"/>
    </xf>
    <xf numFmtId="38" fontId="4" fillId="0" borderId="110" xfId="2" applyFont="1" applyFill="1" applyBorder="1">
      <alignment vertical="center"/>
    </xf>
    <xf numFmtId="177" fontId="4" fillId="0" borderId="113" xfId="2" applyNumberFormat="1" applyFont="1" applyFill="1" applyBorder="1">
      <alignment vertical="center"/>
    </xf>
    <xf numFmtId="38" fontId="9" fillId="0" borderId="114" xfId="2" applyFont="1" applyFill="1" applyBorder="1">
      <alignment vertical="center"/>
    </xf>
    <xf numFmtId="38" fontId="4" fillId="0" borderId="115" xfId="2" applyFont="1" applyFill="1" applyBorder="1">
      <alignment vertical="center"/>
    </xf>
    <xf numFmtId="38" fontId="9" fillId="0" borderId="116" xfId="2" applyFont="1" applyFill="1" applyBorder="1">
      <alignment vertical="center"/>
    </xf>
    <xf numFmtId="38" fontId="4" fillId="0" borderId="111" xfId="2" applyFont="1" applyFill="1" applyBorder="1">
      <alignment vertical="center"/>
    </xf>
    <xf numFmtId="38" fontId="9" fillId="0" borderId="117" xfId="2" applyFont="1" applyFill="1" applyBorder="1">
      <alignment vertical="center"/>
    </xf>
    <xf numFmtId="38" fontId="9" fillId="0" borderId="110" xfId="2" applyFont="1" applyFill="1" applyBorder="1">
      <alignment vertical="center"/>
    </xf>
    <xf numFmtId="177" fontId="4" fillId="0" borderId="66" xfId="2" applyNumberFormat="1" applyFont="1" applyFill="1" applyBorder="1" applyAlignment="1">
      <alignment horizontal="center" vertical="center"/>
    </xf>
    <xf numFmtId="177" fontId="4" fillId="0" borderId="108" xfId="2" applyNumberFormat="1" applyFont="1" applyFill="1" applyBorder="1" applyAlignment="1">
      <alignment horizontal="center" vertical="center"/>
    </xf>
    <xf numFmtId="6" fontId="7" fillId="0" borderId="0" xfId="3" applyFont="1" applyFill="1" applyBorder="1" applyAlignment="1">
      <alignment horizontal="left" vertical="center"/>
    </xf>
    <xf numFmtId="177" fontId="4" fillId="0" borderId="110" xfId="0" applyNumberFormat="1" applyFont="1" applyFill="1" applyBorder="1">
      <alignment vertical="center"/>
    </xf>
    <xf numFmtId="177" fontId="4" fillId="0" borderId="111" xfId="0" applyNumberFormat="1" applyFont="1" applyFill="1" applyBorder="1">
      <alignment vertical="center"/>
    </xf>
    <xf numFmtId="183" fontId="4" fillId="0" borderId="42" xfId="2" applyNumberFormat="1" applyFont="1" applyFill="1" applyBorder="1" applyAlignment="1">
      <alignment horizontal="right" vertical="center" wrapText="1"/>
    </xf>
    <xf numFmtId="177" fontId="4" fillId="0" borderId="44" xfId="1" applyNumberFormat="1" applyFont="1" applyFill="1" applyBorder="1">
      <alignment vertical="center"/>
    </xf>
    <xf numFmtId="177" fontId="4" fillId="0" borderId="48" xfId="1" applyNumberFormat="1" applyFont="1" applyFill="1" applyBorder="1">
      <alignment vertical="center"/>
    </xf>
    <xf numFmtId="177" fontId="4" fillId="0" borderId="42" xfId="0" applyNumberFormat="1" applyFont="1" applyFill="1" applyBorder="1" applyAlignment="1">
      <alignment horizontal="right" vertical="center" wrapText="1"/>
    </xf>
    <xf numFmtId="183" fontId="4" fillId="0" borderId="42" xfId="0" applyNumberFormat="1" applyFont="1" applyFill="1" applyBorder="1" applyAlignment="1">
      <alignment horizontal="right" vertical="center" wrapText="1"/>
    </xf>
    <xf numFmtId="0" fontId="4" fillId="0" borderId="0" xfId="0" applyFont="1" applyFill="1" applyAlignment="1">
      <alignment vertical="top" wrapText="1"/>
    </xf>
    <xf numFmtId="0" fontId="0" fillId="0" borderId="98" xfId="0" applyBorder="1">
      <alignment vertical="center"/>
    </xf>
    <xf numFmtId="0" fontId="0" fillId="0" borderId="85" xfId="0" applyBorder="1" applyAlignment="1">
      <alignment horizontal="left" vertical="center"/>
    </xf>
    <xf numFmtId="38" fontId="3" fillId="0" borderId="0" xfId="0" applyNumberFormat="1" applyFont="1" applyFill="1">
      <alignment vertical="center"/>
    </xf>
    <xf numFmtId="0" fontId="0" fillId="0" borderId="85" xfId="0" applyBorder="1" applyAlignment="1">
      <alignment vertical="center"/>
    </xf>
    <xf numFmtId="0" fontId="7" fillId="0" borderId="0" xfId="0" applyFont="1" applyFill="1" applyBorder="1" applyAlignment="1">
      <alignment horizontal="right" vertical="center"/>
    </xf>
    <xf numFmtId="0" fontId="3" fillId="0" borderId="98" xfId="0" applyFont="1" applyFill="1" applyBorder="1" applyAlignment="1">
      <alignment horizontal="center" vertical="center"/>
    </xf>
    <xf numFmtId="0" fontId="3" fillId="0" borderId="98" xfId="0" applyFont="1" applyFill="1" applyBorder="1">
      <alignment vertical="center"/>
    </xf>
    <xf numFmtId="177" fontId="3" fillId="0" borderId="98" xfId="0" applyNumberFormat="1" applyFont="1" applyFill="1" applyBorder="1">
      <alignment vertical="center"/>
    </xf>
    <xf numFmtId="177" fontId="3" fillId="0" borderId="0" xfId="0" applyNumberFormat="1" applyFont="1" applyFill="1" applyBorder="1">
      <alignment vertical="center"/>
    </xf>
    <xf numFmtId="0" fontId="4" fillId="0" borderId="0" xfId="0" applyFont="1" applyFill="1" applyAlignment="1">
      <alignment horizontal="left" vertical="center"/>
    </xf>
    <xf numFmtId="0" fontId="4" fillId="0" borderId="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3" borderId="58" xfId="0" applyFont="1" applyFill="1" applyBorder="1" applyAlignment="1">
      <alignment vertical="center" wrapText="1"/>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10" xfId="0" applyFont="1" applyFill="1" applyBorder="1" applyAlignment="1">
      <alignment horizontal="left" wrapText="1"/>
    </xf>
    <xf numFmtId="0" fontId="4" fillId="0" borderId="12" xfId="0" applyFont="1" applyFill="1" applyBorder="1" applyAlignment="1">
      <alignment horizontal="left" wrapText="1"/>
    </xf>
    <xf numFmtId="0" fontId="5" fillId="0" borderId="0" xfId="0" applyFont="1" applyFill="1" applyAlignment="1">
      <alignment horizontal="left" vertical="center"/>
    </xf>
    <xf numFmtId="6" fontId="7" fillId="0" borderId="0" xfId="3" applyFont="1" applyFill="1" applyBorder="1" applyAlignment="1">
      <alignment horizontal="left" vertical="center"/>
    </xf>
    <xf numFmtId="0" fontId="7" fillId="0" borderId="0" xfId="0" applyFont="1" applyFill="1" applyBorder="1" applyAlignment="1">
      <alignment horizontal="right" vertical="center"/>
    </xf>
    <xf numFmtId="0" fontId="3" fillId="0" borderId="98" xfId="0" applyFont="1" applyFill="1" applyBorder="1" applyAlignment="1">
      <alignment horizontal="center" vertical="center"/>
    </xf>
    <xf numFmtId="0" fontId="3" fillId="0" borderId="0" xfId="0" applyFont="1" applyFill="1" applyAlignment="1">
      <alignment vertical="top" wrapText="1"/>
    </xf>
    <xf numFmtId="0" fontId="3" fillId="0" borderId="0" xfId="0" applyFont="1" applyFill="1" applyAlignment="1">
      <alignment vertical="top"/>
    </xf>
    <xf numFmtId="0" fontId="3" fillId="0" borderId="0" xfId="0" applyFont="1" applyFill="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0" fillId="0" borderId="98" xfId="0" applyBorder="1">
      <alignment vertical="center"/>
    </xf>
    <xf numFmtId="0" fontId="0" fillId="0" borderId="85" xfId="0" applyBorder="1" applyAlignment="1">
      <alignment horizontal="left" vertical="center"/>
    </xf>
    <xf numFmtId="0" fontId="0" fillId="0" borderId="89" xfId="0" applyBorder="1" applyAlignment="1">
      <alignment horizontal="left" vertical="center"/>
    </xf>
    <xf numFmtId="0" fontId="0" fillId="0" borderId="96" xfId="0" applyBorder="1" applyAlignment="1">
      <alignment horizontal="left" vertical="center"/>
    </xf>
    <xf numFmtId="0" fontId="0" fillId="0" borderId="85" xfId="0" applyBorder="1" applyAlignment="1">
      <alignment vertical="center"/>
    </xf>
    <xf numFmtId="0" fontId="0" fillId="0" borderId="96" xfId="0" applyBorder="1" applyAlignment="1">
      <alignment vertical="center"/>
    </xf>
    <xf numFmtId="0" fontId="0" fillId="0" borderId="89" xfId="0" applyBorder="1" applyAlignment="1">
      <alignment vertical="center"/>
    </xf>
    <xf numFmtId="0" fontId="7" fillId="0" borderId="30" xfId="0" applyFont="1" applyFill="1" applyBorder="1" applyAlignment="1">
      <alignment horizontal="right" vertical="center"/>
    </xf>
    <xf numFmtId="0" fontId="7" fillId="0" borderId="31" xfId="0" applyFont="1" applyFill="1" applyBorder="1" applyAlignment="1">
      <alignment horizontal="right" vertical="center"/>
    </xf>
    <xf numFmtId="0" fontId="7" fillId="0" borderId="33" xfId="0" applyFont="1" applyFill="1" applyBorder="1" applyAlignment="1">
      <alignment horizontal="right" vertical="center"/>
    </xf>
    <xf numFmtId="0" fontId="7" fillId="0" borderId="35" xfId="0" applyFont="1" applyFill="1" applyBorder="1" applyAlignment="1">
      <alignment horizontal="right" vertical="center"/>
    </xf>
    <xf numFmtId="6" fontId="7" fillId="0" borderId="23" xfId="3" applyFont="1" applyFill="1" applyBorder="1" applyAlignment="1">
      <alignment horizontal="left" vertical="center"/>
    </xf>
    <xf numFmtId="6" fontId="7" fillId="0" borderId="24" xfId="3" applyFont="1" applyFill="1" applyBorder="1" applyAlignment="1">
      <alignment horizontal="left" vertical="center"/>
    </xf>
    <xf numFmtId="0" fontId="7" fillId="0" borderId="26" xfId="0" applyFont="1" applyFill="1" applyBorder="1" applyAlignment="1">
      <alignment horizontal="right" vertical="center"/>
    </xf>
    <xf numFmtId="0" fontId="7" fillId="0" borderId="28" xfId="0" applyFont="1" applyFill="1" applyBorder="1" applyAlignment="1">
      <alignment horizontal="right" vertical="center"/>
    </xf>
  </cellXfs>
  <cellStyles count="4">
    <cellStyle name="パーセント" xfId="1" builtinId="5"/>
    <cellStyle name="桁区切り" xfId="2" builtinId="6"/>
    <cellStyle name="通貨" xfId="3" builtinId="7"/>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163286</xdr:colOff>
          <xdr:row>56</xdr:row>
          <xdr:rowOff>22412</xdr:rowOff>
        </xdr:from>
        <xdr:to>
          <xdr:col>10</xdr:col>
          <xdr:colOff>287111</xdr:colOff>
          <xdr:row>64</xdr:row>
          <xdr:rowOff>31937</xdr:rowOff>
        </xdr:to>
        <xdr:pic>
          <xdr:nvPicPr>
            <xdr:cNvPr id="3" name="図 2"/>
            <xdr:cNvPicPr>
              <a:picLocks noChangeAspect="1" noChangeArrowheads="1"/>
              <a:extLst>
                <a:ext uri="{84589F7E-364E-4C9E-8A38-B11213B215E9}">
                  <a14:cameraTool cellRange="平成15年度1市3町の指標等のカメラデータ!$D$12:$J$19" spid="_x0000_s1157"/>
                </a:ext>
              </a:extLst>
            </xdr:cNvPicPr>
          </xdr:nvPicPr>
          <xdr:blipFill>
            <a:blip xmlns:r="http://schemas.openxmlformats.org/officeDocument/2006/relationships" r:embed="rId1"/>
            <a:srcRect/>
            <a:stretch>
              <a:fillRect/>
            </a:stretch>
          </xdr:blipFill>
          <xdr:spPr bwMode="auto">
            <a:xfrm>
              <a:off x="408215" y="8662948"/>
              <a:ext cx="8396967" cy="1751239"/>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262"/>
  <sheetViews>
    <sheetView tabSelected="1" view="pageBreakPreview" topLeftCell="C1" zoomScale="70" zoomScaleNormal="85" zoomScaleSheetLayoutView="70" workbookViewId="0">
      <pane xSplit="3" ySplit="2" topLeftCell="J3" activePane="bottomRight" state="frozen"/>
      <selection activeCell="C1" sqref="C1"/>
      <selection pane="topRight" activeCell="F1" sqref="F1"/>
      <selection pane="bottomLeft" activeCell="C3" sqref="C3"/>
      <selection pane="bottomRight" activeCell="X16" sqref="X16"/>
    </sheetView>
  </sheetViews>
  <sheetFormatPr defaultRowHeight="17.25"/>
  <cols>
    <col min="1" max="2" width="3.125" style="1" hidden="1" customWidth="1"/>
    <col min="3" max="3" width="3.125" style="1" customWidth="1"/>
    <col min="4" max="4" width="30.875" style="1" customWidth="1"/>
    <col min="5" max="5" width="4.375" style="1" customWidth="1"/>
    <col min="6" max="11" width="14.625" style="1" customWidth="1"/>
    <col min="12" max="12" width="14.625" style="96" customWidth="1"/>
    <col min="13" max="13" width="14.625" style="97" customWidth="1"/>
    <col min="14" max="18" width="14.625" style="1" customWidth="1"/>
    <col min="19" max="19" width="14.125" style="1" customWidth="1"/>
    <col min="20" max="23" width="15.75" style="1" bestFit="1" customWidth="1"/>
    <col min="24" max="25" width="15.75" style="339" bestFit="1" customWidth="1"/>
    <col min="26" max="26" width="9" style="1"/>
    <col min="27" max="27" width="14.25" style="1" bestFit="1" customWidth="1"/>
    <col min="28" max="28" width="12.25" style="1" bestFit="1" customWidth="1"/>
    <col min="29" max="16384" width="9" style="1"/>
  </cols>
  <sheetData>
    <row r="1" spans="1:25" ht="18" customHeight="1" thickBot="1">
      <c r="A1" s="397"/>
      <c r="B1" s="397"/>
      <c r="C1" s="397"/>
      <c r="D1" s="397"/>
      <c r="E1" s="27"/>
      <c r="F1" s="30" t="s">
        <v>146</v>
      </c>
      <c r="G1" s="30" t="s">
        <v>147</v>
      </c>
      <c r="H1" s="30" t="s">
        <v>148</v>
      </c>
      <c r="I1" s="30" t="s">
        <v>149</v>
      </c>
      <c r="J1" s="30" t="s">
        <v>150</v>
      </c>
      <c r="K1" s="30" t="s">
        <v>151</v>
      </c>
      <c r="L1" s="98" t="s">
        <v>175</v>
      </c>
      <c r="M1" s="98" t="s">
        <v>178</v>
      </c>
      <c r="N1" s="30" t="s">
        <v>180</v>
      </c>
      <c r="O1" s="30" t="s">
        <v>182</v>
      </c>
      <c r="P1" s="30" t="s">
        <v>191</v>
      </c>
      <c r="Q1" s="30" t="s">
        <v>192</v>
      </c>
      <c r="R1" s="30" t="s">
        <v>195</v>
      </c>
      <c r="S1" s="30" t="s">
        <v>197</v>
      </c>
      <c r="T1" s="30" t="s">
        <v>198</v>
      </c>
      <c r="U1" s="30" t="s">
        <v>350</v>
      </c>
      <c r="V1" s="30" t="s">
        <v>358</v>
      </c>
      <c r="W1" s="30" t="s">
        <v>369</v>
      </c>
      <c r="X1" s="30" t="s">
        <v>366</v>
      </c>
      <c r="Y1" s="30" t="s">
        <v>365</v>
      </c>
    </row>
    <row r="2" spans="1:25" ht="17.45" customHeight="1">
      <c r="A2" s="2"/>
      <c r="B2" s="2"/>
      <c r="C2" s="2"/>
      <c r="D2" s="13" t="s">
        <v>0</v>
      </c>
      <c r="E2" s="14"/>
      <c r="F2" s="67" t="s">
        <v>97</v>
      </c>
      <c r="G2" s="321" t="s">
        <v>97</v>
      </c>
      <c r="H2" s="322" t="s">
        <v>98</v>
      </c>
      <c r="I2" s="322" t="s">
        <v>98</v>
      </c>
      <c r="J2" s="322" t="s">
        <v>98</v>
      </c>
      <c r="K2" s="322" t="s">
        <v>177</v>
      </c>
      <c r="L2" s="322" t="s">
        <v>181</v>
      </c>
      <c r="M2" s="322" t="s">
        <v>177</v>
      </c>
      <c r="N2" s="322" t="s">
        <v>177</v>
      </c>
      <c r="O2" s="323" t="s">
        <v>183</v>
      </c>
      <c r="P2" s="323" t="s">
        <v>98</v>
      </c>
      <c r="Q2" s="323" t="s">
        <v>98</v>
      </c>
      <c r="R2" s="323" t="s">
        <v>196</v>
      </c>
      <c r="S2" s="323" t="s">
        <v>201</v>
      </c>
      <c r="T2" s="323" t="s">
        <v>201</v>
      </c>
      <c r="U2" s="323" t="s">
        <v>351</v>
      </c>
      <c r="V2" s="340" t="s">
        <v>351</v>
      </c>
      <c r="W2" s="340" t="s">
        <v>351</v>
      </c>
      <c r="X2" s="150" t="s">
        <v>351</v>
      </c>
      <c r="Y2" s="150" t="s">
        <v>351</v>
      </c>
    </row>
    <row r="3" spans="1:25" ht="17.45" customHeight="1">
      <c r="A3" s="2"/>
      <c r="B3" s="2"/>
      <c r="C3" s="2"/>
      <c r="D3" s="20" t="s">
        <v>132</v>
      </c>
      <c r="E3" s="21"/>
      <c r="F3" s="68">
        <v>104434</v>
      </c>
      <c r="G3" s="324">
        <v>104005</v>
      </c>
      <c r="H3" s="325">
        <v>103741</v>
      </c>
      <c r="I3" s="325">
        <v>102942</v>
      </c>
      <c r="J3" s="325">
        <v>102240</v>
      </c>
      <c r="K3" s="216">
        <v>101258</v>
      </c>
      <c r="L3" s="326">
        <v>100444</v>
      </c>
      <c r="M3" s="326">
        <v>99636</v>
      </c>
      <c r="N3" s="326">
        <v>99912</v>
      </c>
      <c r="O3" s="206">
        <v>98917</v>
      </c>
      <c r="P3" s="206">
        <v>98290</v>
      </c>
      <c r="Q3" s="206">
        <v>97472</v>
      </c>
      <c r="R3" s="206">
        <v>96360</v>
      </c>
      <c r="S3" s="206">
        <v>95053</v>
      </c>
      <c r="T3" s="206">
        <v>93653</v>
      </c>
      <c r="U3" s="206">
        <v>93089</v>
      </c>
      <c r="V3" s="341">
        <v>92009</v>
      </c>
      <c r="W3" s="341">
        <v>90320</v>
      </c>
      <c r="X3" s="151">
        <v>89154</v>
      </c>
      <c r="Y3" s="151">
        <v>88128</v>
      </c>
    </row>
    <row r="4" spans="1:25" ht="17.45" customHeight="1">
      <c r="A4" s="2"/>
      <c r="B4" s="2"/>
      <c r="C4" s="2"/>
      <c r="D4" s="24" t="s">
        <v>133</v>
      </c>
      <c r="E4" s="25"/>
      <c r="F4" s="63">
        <v>956</v>
      </c>
      <c r="G4" s="327">
        <v>961</v>
      </c>
      <c r="H4" s="296">
        <v>945</v>
      </c>
      <c r="I4" s="296">
        <v>935</v>
      </c>
      <c r="J4" s="296">
        <v>905</v>
      </c>
      <c r="K4" s="206">
        <v>913</v>
      </c>
      <c r="L4" s="294">
        <v>905</v>
      </c>
      <c r="M4" s="294">
        <v>866</v>
      </c>
      <c r="N4" s="328">
        <f t="shared" ref="N4:T4" si="0">SUM(N5:N7)</f>
        <v>852</v>
      </c>
      <c r="O4" s="227">
        <f t="shared" si="0"/>
        <v>843</v>
      </c>
      <c r="P4" s="227">
        <f t="shared" si="0"/>
        <v>843</v>
      </c>
      <c r="Q4" s="227">
        <f t="shared" si="0"/>
        <v>842</v>
      </c>
      <c r="R4" s="227">
        <f t="shared" si="0"/>
        <v>836</v>
      </c>
      <c r="S4" s="227">
        <f>SUM(S5:S7)</f>
        <v>838</v>
      </c>
      <c r="T4" s="227">
        <f t="shared" si="0"/>
        <v>833</v>
      </c>
      <c r="U4" s="227">
        <f>SUM(U5:U7)</f>
        <v>846</v>
      </c>
      <c r="V4" s="342">
        <f>SUM(V5:V7)</f>
        <v>850</v>
      </c>
      <c r="W4" s="342">
        <f>SUM(W5:W7)</f>
        <v>843</v>
      </c>
      <c r="X4" s="152">
        <f>SUM(X5:X7)</f>
        <v>875</v>
      </c>
      <c r="Y4" s="152">
        <f>SUM(Y5:Y7)</f>
        <v>877</v>
      </c>
    </row>
    <row r="5" spans="1:25" ht="17.45" customHeight="1">
      <c r="A5" s="2"/>
      <c r="B5" s="2"/>
      <c r="C5" s="2"/>
      <c r="D5" s="33"/>
      <c r="E5" s="34" t="s">
        <v>1</v>
      </c>
      <c r="F5" s="63">
        <v>424</v>
      </c>
      <c r="G5" s="327">
        <v>425</v>
      </c>
      <c r="H5" s="296">
        <v>428</v>
      </c>
      <c r="I5" s="296">
        <v>442</v>
      </c>
      <c r="J5" s="296">
        <v>427</v>
      </c>
      <c r="K5" s="206">
        <v>427</v>
      </c>
      <c r="L5" s="294">
        <v>431</v>
      </c>
      <c r="M5" s="294">
        <v>427</v>
      </c>
      <c r="N5" s="294">
        <v>415</v>
      </c>
      <c r="O5" s="206">
        <v>409</v>
      </c>
      <c r="P5" s="206">
        <v>414</v>
      </c>
      <c r="Q5" s="206">
        <v>416</v>
      </c>
      <c r="R5" s="206">
        <v>415</v>
      </c>
      <c r="S5" s="206">
        <v>412</v>
      </c>
      <c r="T5" s="206">
        <v>416</v>
      </c>
      <c r="U5" s="206">
        <v>444</v>
      </c>
      <c r="V5" s="341">
        <v>451</v>
      </c>
      <c r="W5" s="341">
        <v>463</v>
      </c>
      <c r="X5" s="151">
        <v>460</v>
      </c>
      <c r="Y5" s="151">
        <v>462</v>
      </c>
    </row>
    <row r="6" spans="1:25" ht="17.45" customHeight="1">
      <c r="A6" s="2"/>
      <c r="B6" s="2"/>
      <c r="C6" s="2"/>
      <c r="D6" s="33"/>
      <c r="E6" s="34" t="s">
        <v>2</v>
      </c>
      <c r="F6" s="63">
        <v>205</v>
      </c>
      <c r="G6" s="327">
        <v>209</v>
      </c>
      <c r="H6" s="296">
        <v>215</v>
      </c>
      <c r="I6" s="296">
        <v>204</v>
      </c>
      <c r="J6" s="296">
        <v>202</v>
      </c>
      <c r="K6" s="206">
        <v>199</v>
      </c>
      <c r="L6" s="207">
        <v>200</v>
      </c>
      <c r="M6" s="207">
        <v>198</v>
      </c>
      <c r="N6" s="207">
        <v>203</v>
      </c>
      <c r="O6" s="206">
        <v>207</v>
      </c>
      <c r="P6" s="206">
        <v>207</v>
      </c>
      <c r="Q6" s="206">
        <v>207</v>
      </c>
      <c r="R6" s="206">
        <v>209</v>
      </c>
      <c r="S6" s="206">
        <v>211</v>
      </c>
      <c r="T6" s="206">
        <v>211</v>
      </c>
      <c r="U6" s="206">
        <v>212</v>
      </c>
      <c r="V6" s="341">
        <v>211</v>
      </c>
      <c r="W6" s="341">
        <v>207</v>
      </c>
      <c r="X6" s="151">
        <v>242</v>
      </c>
      <c r="Y6" s="151">
        <v>244</v>
      </c>
    </row>
    <row r="7" spans="1:25" ht="17.45" customHeight="1" thickBot="1">
      <c r="A7" s="2"/>
      <c r="B7" s="2"/>
      <c r="C7" s="2"/>
      <c r="D7" s="35"/>
      <c r="E7" s="36" t="s">
        <v>3</v>
      </c>
      <c r="F7" s="64">
        <v>327</v>
      </c>
      <c r="G7" s="329">
        <v>327</v>
      </c>
      <c r="H7" s="330">
        <v>302</v>
      </c>
      <c r="I7" s="330">
        <v>289</v>
      </c>
      <c r="J7" s="330">
        <v>276</v>
      </c>
      <c r="K7" s="220">
        <v>287</v>
      </c>
      <c r="L7" s="331">
        <v>274</v>
      </c>
      <c r="M7" s="331">
        <v>241</v>
      </c>
      <c r="N7" s="331">
        <v>234</v>
      </c>
      <c r="O7" s="198">
        <v>227</v>
      </c>
      <c r="P7" s="198">
        <v>222</v>
      </c>
      <c r="Q7" s="198">
        <v>219</v>
      </c>
      <c r="R7" s="198">
        <v>212</v>
      </c>
      <c r="S7" s="198">
        <v>215</v>
      </c>
      <c r="T7" s="198">
        <v>206</v>
      </c>
      <c r="U7" s="198">
        <v>190</v>
      </c>
      <c r="V7" s="343">
        <v>188</v>
      </c>
      <c r="W7" s="343">
        <v>173</v>
      </c>
      <c r="X7" s="153">
        <v>173</v>
      </c>
      <c r="Y7" s="153">
        <v>171</v>
      </c>
    </row>
    <row r="8" spans="1:25" ht="13.15" customHeight="1">
      <c r="A8" s="2"/>
      <c r="B8" s="2"/>
      <c r="C8" s="2"/>
      <c r="D8" s="2"/>
      <c r="E8" s="2"/>
      <c r="F8" s="31" t="s">
        <v>119</v>
      </c>
      <c r="G8" s="31" t="s">
        <v>119</v>
      </c>
      <c r="H8" s="31" t="s">
        <v>119</v>
      </c>
      <c r="I8" s="31" t="s">
        <v>119</v>
      </c>
      <c r="J8" s="31" t="s">
        <v>119</v>
      </c>
      <c r="K8" s="31" t="s">
        <v>119</v>
      </c>
      <c r="L8" s="31" t="s">
        <v>119</v>
      </c>
      <c r="M8" s="31" t="s">
        <v>119</v>
      </c>
      <c r="N8" s="31" t="s">
        <v>119</v>
      </c>
      <c r="O8" s="31" t="s">
        <v>119</v>
      </c>
      <c r="P8" s="31" t="s">
        <v>119</v>
      </c>
      <c r="Q8" s="31" t="s">
        <v>119</v>
      </c>
      <c r="R8" s="31" t="s">
        <v>119</v>
      </c>
      <c r="S8" s="31" t="s">
        <v>119</v>
      </c>
      <c r="T8" s="31" t="s">
        <v>119</v>
      </c>
      <c r="U8" s="31" t="s">
        <v>119</v>
      </c>
      <c r="V8" s="31" t="s">
        <v>119</v>
      </c>
      <c r="W8" s="31" t="s">
        <v>119</v>
      </c>
      <c r="X8" s="31" t="s">
        <v>119</v>
      </c>
      <c r="Y8" s="31" t="s">
        <v>119</v>
      </c>
    </row>
    <row r="9" spans="1:25" ht="17.45" customHeight="1" thickBot="1">
      <c r="A9" s="387" t="s">
        <v>4</v>
      </c>
      <c r="B9" s="387"/>
      <c r="C9" s="387"/>
      <c r="D9" s="387"/>
      <c r="E9" s="28"/>
      <c r="F9" s="95" t="str">
        <f t="shared" ref="F9:M9" si="1">F1</f>
        <v>H16</v>
      </c>
      <c r="G9" s="95" t="str">
        <f t="shared" si="1"/>
        <v>H17</v>
      </c>
      <c r="H9" s="95" t="str">
        <f t="shared" si="1"/>
        <v>H18</v>
      </c>
      <c r="I9" s="95" t="str">
        <f t="shared" si="1"/>
        <v>H19</v>
      </c>
      <c r="J9" s="95" t="str">
        <f t="shared" si="1"/>
        <v>H20</v>
      </c>
      <c r="K9" s="95" t="str">
        <f t="shared" si="1"/>
        <v>H21</v>
      </c>
      <c r="L9" s="95" t="str">
        <f t="shared" si="1"/>
        <v>H22</v>
      </c>
      <c r="M9" s="95" t="str">
        <f t="shared" si="1"/>
        <v>H23</v>
      </c>
      <c r="N9" s="95" t="str">
        <f t="shared" ref="N9:Y9" si="2">N1</f>
        <v>H24</v>
      </c>
      <c r="O9" s="95" t="str">
        <f t="shared" si="2"/>
        <v>H25</v>
      </c>
      <c r="P9" s="95" t="str">
        <f t="shared" si="2"/>
        <v>H26</v>
      </c>
      <c r="Q9" s="95" t="str">
        <f t="shared" si="2"/>
        <v>H27</v>
      </c>
      <c r="R9" s="95" t="str">
        <f t="shared" si="2"/>
        <v>H28</v>
      </c>
      <c r="S9" s="95" t="str">
        <f t="shared" si="2"/>
        <v>H29</v>
      </c>
      <c r="T9" s="95" t="str">
        <f t="shared" si="2"/>
        <v>H30</v>
      </c>
      <c r="U9" s="95" t="str">
        <f t="shared" si="2"/>
        <v>H31</v>
      </c>
      <c r="V9" s="95" t="str">
        <f t="shared" ref="V9:X9" si="3">V1</f>
        <v>R2</v>
      </c>
      <c r="W9" s="95" t="str">
        <f t="shared" si="3"/>
        <v>R3</v>
      </c>
      <c r="X9" s="95" t="str">
        <f t="shared" si="3"/>
        <v>R4</v>
      </c>
      <c r="Y9" s="95" t="str">
        <f t="shared" si="2"/>
        <v>R5</v>
      </c>
    </row>
    <row r="10" spans="1:25" ht="17.45" customHeight="1">
      <c r="A10" s="2"/>
      <c r="B10" s="2"/>
      <c r="C10" s="2"/>
      <c r="D10" s="37" t="s">
        <v>108</v>
      </c>
      <c r="E10" s="38" t="s">
        <v>152</v>
      </c>
      <c r="F10" s="69">
        <v>48838413</v>
      </c>
      <c r="G10" s="311">
        <v>47366143</v>
      </c>
      <c r="H10" s="203">
        <v>44473908</v>
      </c>
      <c r="I10" s="203">
        <v>46457424</v>
      </c>
      <c r="J10" s="203">
        <v>44102611</v>
      </c>
      <c r="K10" s="203">
        <v>46607680</v>
      </c>
      <c r="L10" s="293">
        <v>49865354</v>
      </c>
      <c r="M10" s="293">
        <v>45082884</v>
      </c>
      <c r="N10" s="293">
        <v>48032248</v>
      </c>
      <c r="O10" s="193">
        <v>47193781</v>
      </c>
      <c r="P10" s="193">
        <v>47965358</v>
      </c>
      <c r="Q10" s="193">
        <v>47737568</v>
      </c>
      <c r="R10" s="193">
        <v>51610916</v>
      </c>
      <c r="S10" s="193">
        <v>48998117</v>
      </c>
      <c r="T10" s="193">
        <v>52502402</v>
      </c>
      <c r="U10" s="193">
        <v>54224871</v>
      </c>
      <c r="V10" s="344">
        <v>66728235</v>
      </c>
      <c r="W10" s="344">
        <v>56353235</v>
      </c>
      <c r="X10" s="154">
        <v>54241529</v>
      </c>
      <c r="Y10" s="154">
        <v>53738363</v>
      </c>
    </row>
    <row r="11" spans="1:25" ht="17.45" customHeight="1">
      <c r="A11" s="2"/>
      <c r="B11" s="2"/>
      <c r="C11" s="2"/>
      <c r="D11" s="24" t="s">
        <v>109</v>
      </c>
      <c r="E11" s="25" t="s">
        <v>153</v>
      </c>
      <c r="F11" s="70">
        <v>47698946</v>
      </c>
      <c r="G11" s="205">
        <v>46380787</v>
      </c>
      <c r="H11" s="206">
        <v>43368793</v>
      </c>
      <c r="I11" s="206">
        <v>45751358</v>
      </c>
      <c r="J11" s="206">
        <v>43253794</v>
      </c>
      <c r="K11" s="206">
        <v>45821716</v>
      </c>
      <c r="L11" s="294">
        <v>48976368</v>
      </c>
      <c r="M11" s="294">
        <v>43976695</v>
      </c>
      <c r="N11" s="294">
        <v>46957530</v>
      </c>
      <c r="O11" s="206">
        <v>46107374</v>
      </c>
      <c r="P11" s="206">
        <v>47215705</v>
      </c>
      <c r="Q11" s="206">
        <v>46488333</v>
      </c>
      <c r="R11" s="206">
        <v>50648726</v>
      </c>
      <c r="S11" s="206">
        <v>48386865</v>
      </c>
      <c r="T11" s="206">
        <v>50243791</v>
      </c>
      <c r="U11" s="206">
        <v>51804670</v>
      </c>
      <c r="V11" s="341">
        <v>63939128</v>
      </c>
      <c r="W11" s="341">
        <v>53328894</v>
      </c>
      <c r="X11" s="151">
        <v>52500075</v>
      </c>
      <c r="Y11" s="151">
        <v>52646853</v>
      </c>
    </row>
    <row r="12" spans="1:25" ht="17.45" customHeight="1">
      <c r="A12" s="2"/>
      <c r="B12" s="2"/>
      <c r="C12" s="2"/>
      <c r="D12" s="24" t="s">
        <v>130</v>
      </c>
      <c r="E12" s="25" t="s">
        <v>154</v>
      </c>
      <c r="F12" s="70">
        <f t="shared" ref="F12:K12" si="4">F10-F11</f>
        <v>1139467</v>
      </c>
      <c r="G12" s="205">
        <f t="shared" si="4"/>
        <v>985356</v>
      </c>
      <c r="H12" s="206">
        <f t="shared" si="4"/>
        <v>1105115</v>
      </c>
      <c r="I12" s="206">
        <f t="shared" si="4"/>
        <v>706066</v>
      </c>
      <c r="J12" s="206">
        <f t="shared" si="4"/>
        <v>848817</v>
      </c>
      <c r="K12" s="206">
        <f t="shared" si="4"/>
        <v>785964</v>
      </c>
      <c r="L12" s="207">
        <f t="shared" ref="L12:Q12" si="5">SUM(L10-L11)</f>
        <v>888986</v>
      </c>
      <c r="M12" s="207">
        <f t="shared" si="5"/>
        <v>1106189</v>
      </c>
      <c r="N12" s="229">
        <f t="shared" si="5"/>
        <v>1074718</v>
      </c>
      <c r="O12" s="278">
        <f t="shared" si="5"/>
        <v>1086407</v>
      </c>
      <c r="P12" s="278">
        <f t="shared" si="5"/>
        <v>749653</v>
      </c>
      <c r="Q12" s="278">
        <f t="shared" si="5"/>
        <v>1249235</v>
      </c>
      <c r="R12" s="278">
        <f t="shared" ref="R12" si="6">SUM(R10-R11)</f>
        <v>962190</v>
      </c>
      <c r="S12" s="278">
        <f t="shared" ref="S12:U12" si="7">SUM(S10-S11)</f>
        <v>611252</v>
      </c>
      <c r="T12" s="278">
        <f t="shared" si="7"/>
        <v>2258611</v>
      </c>
      <c r="U12" s="278">
        <f t="shared" si="7"/>
        <v>2420201</v>
      </c>
      <c r="V12" s="345">
        <f t="shared" ref="V12:X12" si="8">SUM(V10-V11)</f>
        <v>2789107</v>
      </c>
      <c r="W12" s="345">
        <f t="shared" si="8"/>
        <v>3024341</v>
      </c>
      <c r="X12" s="155">
        <f t="shared" si="8"/>
        <v>1741454</v>
      </c>
      <c r="Y12" s="155">
        <f>SUM(Y10-Y11)</f>
        <v>1091510</v>
      </c>
    </row>
    <row r="13" spans="1:25" ht="17.45" customHeight="1">
      <c r="A13" s="2"/>
      <c r="B13" s="2"/>
      <c r="C13" s="2"/>
      <c r="D13" s="24" t="s">
        <v>110</v>
      </c>
      <c r="E13" s="25" t="s">
        <v>155</v>
      </c>
      <c r="F13" s="70">
        <v>709310</v>
      </c>
      <c r="G13" s="205">
        <v>726589</v>
      </c>
      <c r="H13" s="206">
        <v>492637</v>
      </c>
      <c r="I13" s="206">
        <v>195282</v>
      </c>
      <c r="J13" s="206">
        <v>343555</v>
      </c>
      <c r="K13" s="206">
        <v>308391</v>
      </c>
      <c r="L13" s="207">
        <v>312448</v>
      </c>
      <c r="M13" s="207">
        <v>474545</v>
      </c>
      <c r="N13" s="207">
        <v>245608</v>
      </c>
      <c r="O13" s="206">
        <v>279576</v>
      </c>
      <c r="P13" s="206">
        <v>177034</v>
      </c>
      <c r="Q13" s="206">
        <v>351976</v>
      </c>
      <c r="R13" s="206">
        <v>260138</v>
      </c>
      <c r="S13" s="206">
        <v>142712</v>
      </c>
      <c r="T13" s="206">
        <v>1689642</v>
      </c>
      <c r="U13" s="206">
        <v>1495423</v>
      </c>
      <c r="V13" s="341">
        <v>2677058</v>
      </c>
      <c r="W13" s="341">
        <v>562341</v>
      </c>
      <c r="X13" s="151">
        <v>489895</v>
      </c>
      <c r="Y13" s="151">
        <v>275404</v>
      </c>
    </row>
    <row r="14" spans="1:25" ht="17.45" customHeight="1">
      <c r="A14" s="2"/>
      <c r="B14" s="2"/>
      <c r="C14" s="2"/>
      <c r="D14" s="24" t="s">
        <v>131</v>
      </c>
      <c r="E14" s="25" t="s">
        <v>156</v>
      </c>
      <c r="F14" s="70">
        <f>F12-F13</f>
        <v>430157</v>
      </c>
      <c r="G14" s="205">
        <f>G12-G13</f>
        <v>258767</v>
      </c>
      <c r="H14" s="206">
        <f>H12-H13</f>
        <v>612478</v>
      </c>
      <c r="I14" s="206">
        <f>I12-I13</f>
        <v>510784</v>
      </c>
      <c r="J14" s="206">
        <f>J12-J13</f>
        <v>505262</v>
      </c>
      <c r="K14" s="222">
        <f t="shared" ref="K14:P14" si="9">SUM(K12-K13)</f>
        <v>477573</v>
      </c>
      <c r="L14" s="207">
        <f t="shared" si="9"/>
        <v>576538</v>
      </c>
      <c r="M14" s="207">
        <f t="shared" si="9"/>
        <v>631644</v>
      </c>
      <c r="N14" s="229">
        <f t="shared" si="9"/>
        <v>829110</v>
      </c>
      <c r="O14" s="278">
        <f t="shared" si="9"/>
        <v>806831</v>
      </c>
      <c r="P14" s="278">
        <f t="shared" si="9"/>
        <v>572619</v>
      </c>
      <c r="Q14" s="278">
        <f t="shared" ref="Q14" si="10">SUM(Q12-Q13)</f>
        <v>897259</v>
      </c>
      <c r="R14" s="278">
        <f t="shared" ref="R14" si="11">SUM(R12-R13)</f>
        <v>702052</v>
      </c>
      <c r="S14" s="278">
        <f t="shared" ref="S14:U14" si="12">SUM(S12-S13)</f>
        <v>468540</v>
      </c>
      <c r="T14" s="278">
        <f t="shared" si="12"/>
        <v>568969</v>
      </c>
      <c r="U14" s="278">
        <f t="shared" si="12"/>
        <v>924778</v>
      </c>
      <c r="V14" s="345">
        <f t="shared" ref="V14:X14" si="13">SUM(V12-V13)</f>
        <v>112049</v>
      </c>
      <c r="W14" s="345">
        <f t="shared" si="13"/>
        <v>2462000</v>
      </c>
      <c r="X14" s="155">
        <f t="shared" si="13"/>
        <v>1251559</v>
      </c>
      <c r="Y14" s="155">
        <f>SUM(Y12-Y13)</f>
        <v>816106</v>
      </c>
    </row>
    <row r="15" spans="1:25" ht="17.45" customHeight="1">
      <c r="A15" s="2"/>
      <c r="B15" s="2"/>
      <c r="C15" s="2"/>
      <c r="D15" s="24" t="s">
        <v>111</v>
      </c>
      <c r="E15" s="25" t="s">
        <v>157</v>
      </c>
      <c r="F15" s="71">
        <v>430157</v>
      </c>
      <c r="G15" s="312">
        <v>-164439</v>
      </c>
      <c r="H15" s="313">
        <v>353711</v>
      </c>
      <c r="I15" s="314">
        <v>-101694</v>
      </c>
      <c r="J15" s="314">
        <v>-5522</v>
      </c>
      <c r="K15" s="222">
        <v>-27689</v>
      </c>
      <c r="L15" s="315">
        <f t="shared" ref="L15:U15" si="14">SUM(L14-K14)</f>
        <v>98965</v>
      </c>
      <c r="M15" s="315">
        <f t="shared" si="14"/>
        <v>55106</v>
      </c>
      <c r="N15" s="316">
        <f t="shared" si="14"/>
        <v>197466</v>
      </c>
      <c r="O15" s="317">
        <f t="shared" si="14"/>
        <v>-22279</v>
      </c>
      <c r="P15" s="317">
        <f t="shared" si="14"/>
        <v>-234212</v>
      </c>
      <c r="Q15" s="317">
        <f t="shared" si="14"/>
        <v>324640</v>
      </c>
      <c r="R15" s="317">
        <f t="shared" si="14"/>
        <v>-195207</v>
      </c>
      <c r="S15" s="317">
        <f t="shared" si="14"/>
        <v>-233512</v>
      </c>
      <c r="T15" s="317">
        <f t="shared" si="14"/>
        <v>100429</v>
      </c>
      <c r="U15" s="317">
        <f>SUM(U14-T14)</f>
        <v>355809</v>
      </c>
      <c r="V15" s="346">
        <f>SUM(V14-U14)</f>
        <v>-812729</v>
      </c>
      <c r="W15" s="346">
        <f>SUM(W14-V14)</f>
        <v>2349951</v>
      </c>
      <c r="X15" s="156">
        <f>SUM(X14-W14)</f>
        <v>-1210441</v>
      </c>
      <c r="Y15" s="156">
        <f>SUM(Y14-X14)</f>
        <v>-435453</v>
      </c>
    </row>
    <row r="16" spans="1:25" ht="17.45" customHeight="1">
      <c r="A16" s="2"/>
      <c r="B16" s="2"/>
      <c r="C16" s="2"/>
      <c r="D16" s="24" t="s">
        <v>112</v>
      </c>
      <c r="E16" s="25" t="s">
        <v>158</v>
      </c>
      <c r="F16" s="70">
        <v>58315</v>
      </c>
      <c r="G16" s="205">
        <v>857</v>
      </c>
      <c r="H16" s="206">
        <v>2076</v>
      </c>
      <c r="I16" s="206">
        <v>5930</v>
      </c>
      <c r="J16" s="206">
        <v>471329</v>
      </c>
      <c r="K16" s="206">
        <v>316226</v>
      </c>
      <c r="L16" s="207">
        <v>431500</v>
      </c>
      <c r="M16" s="207">
        <v>770748</v>
      </c>
      <c r="N16" s="207">
        <v>353654</v>
      </c>
      <c r="O16" s="206">
        <v>437064</v>
      </c>
      <c r="P16" s="206">
        <v>1260623</v>
      </c>
      <c r="Q16" s="206">
        <v>2183</v>
      </c>
      <c r="R16" s="206">
        <v>7823</v>
      </c>
      <c r="S16" s="206">
        <v>5199</v>
      </c>
      <c r="T16" s="206">
        <v>5101</v>
      </c>
      <c r="U16" s="206">
        <v>4138</v>
      </c>
      <c r="V16" s="341">
        <v>3617</v>
      </c>
      <c r="W16" s="341">
        <v>583633</v>
      </c>
      <c r="X16" s="151">
        <v>803870</v>
      </c>
      <c r="Y16" s="151">
        <v>4479</v>
      </c>
    </row>
    <row r="17" spans="1:26" ht="17.45" customHeight="1">
      <c r="A17" s="2"/>
      <c r="B17" s="2"/>
      <c r="C17" s="2"/>
      <c r="D17" s="24" t="s">
        <v>113</v>
      </c>
      <c r="E17" s="25" t="s">
        <v>159</v>
      </c>
      <c r="F17" s="70">
        <v>465980</v>
      </c>
      <c r="G17" s="205">
        <v>1049722</v>
      </c>
      <c r="H17" s="206">
        <v>703861</v>
      </c>
      <c r="I17" s="206">
        <v>659968</v>
      </c>
      <c r="J17" s="206">
        <v>606684</v>
      </c>
      <c r="K17" s="206">
        <v>551631</v>
      </c>
      <c r="L17" s="207">
        <v>956783</v>
      </c>
      <c r="M17" s="207">
        <v>1009727</v>
      </c>
      <c r="N17" s="207">
        <v>967295</v>
      </c>
      <c r="O17" s="206">
        <v>1065868</v>
      </c>
      <c r="P17" s="206">
        <v>1400768</v>
      </c>
      <c r="Q17" s="206">
        <v>842661</v>
      </c>
      <c r="R17" s="206">
        <v>1076152</v>
      </c>
      <c r="S17" s="206">
        <v>1488876</v>
      </c>
      <c r="T17" s="206">
        <v>535465</v>
      </c>
      <c r="U17" s="206">
        <v>689512</v>
      </c>
      <c r="V17" s="341">
        <v>826072</v>
      </c>
      <c r="W17" s="341">
        <v>194193</v>
      </c>
      <c r="X17" s="151">
        <v>669339</v>
      </c>
      <c r="Y17" s="151">
        <v>1004492</v>
      </c>
    </row>
    <row r="18" spans="1:26" ht="17.45" customHeight="1">
      <c r="A18" s="2"/>
      <c r="B18" s="2"/>
      <c r="C18" s="2"/>
      <c r="D18" s="24" t="s">
        <v>114</v>
      </c>
      <c r="E18" s="25" t="s">
        <v>160</v>
      </c>
      <c r="F18" s="70">
        <v>1307589</v>
      </c>
      <c r="G18" s="205">
        <v>49000</v>
      </c>
      <c r="H18" s="206"/>
      <c r="I18" s="206">
        <v>250000</v>
      </c>
      <c r="J18" s="206"/>
      <c r="K18" s="296"/>
      <c r="L18" s="207"/>
      <c r="M18" s="207"/>
      <c r="N18" s="207"/>
      <c r="O18" s="206"/>
      <c r="P18" s="206"/>
      <c r="Q18" s="206"/>
      <c r="R18" s="206"/>
      <c r="S18" s="206"/>
      <c r="T18" s="206"/>
      <c r="U18" s="206"/>
      <c r="V18" s="341">
        <v>276000</v>
      </c>
      <c r="W18" s="341"/>
      <c r="X18" s="151">
        <v>0</v>
      </c>
      <c r="Y18" s="151">
        <v>0</v>
      </c>
    </row>
    <row r="19" spans="1:26" ht="17.45" customHeight="1" thickBot="1">
      <c r="A19" s="2"/>
      <c r="B19" s="2"/>
      <c r="C19" s="2"/>
      <c r="D19" s="22" t="s">
        <v>115</v>
      </c>
      <c r="E19" s="23" t="s">
        <v>161</v>
      </c>
      <c r="F19" s="72">
        <v>-353137</v>
      </c>
      <c r="G19" s="318">
        <v>837140</v>
      </c>
      <c r="H19" s="220">
        <v>1059648</v>
      </c>
      <c r="I19" s="220">
        <v>314204</v>
      </c>
      <c r="J19" s="220">
        <v>1072491</v>
      </c>
      <c r="K19" s="220">
        <v>840168</v>
      </c>
      <c r="L19" s="197">
        <v>1487248</v>
      </c>
      <c r="M19" s="197">
        <v>1835581</v>
      </c>
      <c r="N19" s="319">
        <f t="shared" ref="N19:Y19" si="15">N15+N16+N17-N18</f>
        <v>1518415</v>
      </c>
      <c r="O19" s="319">
        <f t="shared" si="15"/>
        <v>1480653</v>
      </c>
      <c r="P19" s="320">
        <f t="shared" si="15"/>
        <v>2427179</v>
      </c>
      <c r="Q19" s="320">
        <f t="shared" si="15"/>
        <v>1169484</v>
      </c>
      <c r="R19" s="320">
        <f t="shared" si="15"/>
        <v>888768</v>
      </c>
      <c r="S19" s="320">
        <f t="shared" si="15"/>
        <v>1260563</v>
      </c>
      <c r="T19" s="320">
        <f t="shared" si="15"/>
        <v>640995</v>
      </c>
      <c r="U19" s="320">
        <f t="shared" si="15"/>
        <v>1049459</v>
      </c>
      <c r="V19" s="347">
        <f t="shared" ref="V19:X19" si="16">V15+V16+V17-V18</f>
        <v>-259040</v>
      </c>
      <c r="W19" s="347">
        <f t="shared" si="16"/>
        <v>3127777</v>
      </c>
      <c r="X19" s="157">
        <f t="shared" si="16"/>
        <v>262768</v>
      </c>
      <c r="Y19" s="157">
        <f t="shared" si="15"/>
        <v>573518</v>
      </c>
    </row>
    <row r="20" spans="1:26" ht="8.25" customHeight="1">
      <c r="A20" s="2"/>
      <c r="B20" s="2"/>
      <c r="C20" s="2"/>
      <c r="D20" s="2"/>
      <c r="E20" s="2"/>
      <c r="F20" s="2"/>
      <c r="G20" s="2"/>
      <c r="H20" s="2"/>
      <c r="I20" s="2"/>
      <c r="J20" s="2"/>
      <c r="K20" s="2"/>
      <c r="L20" s="99"/>
      <c r="M20" s="99"/>
      <c r="N20" s="2"/>
      <c r="X20" s="1"/>
      <c r="Y20" s="1"/>
    </row>
    <row r="21" spans="1:26" ht="17.25" customHeight="1" thickBot="1">
      <c r="A21" s="387" t="s">
        <v>6</v>
      </c>
      <c r="B21" s="387"/>
      <c r="C21" s="387"/>
      <c r="D21" s="387"/>
      <c r="E21" s="28"/>
      <c r="F21" s="30" t="s">
        <v>162</v>
      </c>
      <c r="G21" s="30" t="s">
        <v>99</v>
      </c>
      <c r="H21" s="30" t="s">
        <v>100</v>
      </c>
      <c r="I21" s="30" t="s">
        <v>101</v>
      </c>
      <c r="J21" s="30" t="s">
        <v>102</v>
      </c>
      <c r="K21" s="30" t="s">
        <v>103</v>
      </c>
      <c r="L21" s="98" t="s">
        <v>175</v>
      </c>
      <c r="M21" s="98" t="s">
        <v>179</v>
      </c>
      <c r="N21" s="95" t="str">
        <f t="shared" ref="N21:Y21" si="17">N1</f>
        <v>H24</v>
      </c>
      <c r="O21" s="95" t="str">
        <f t="shared" si="17"/>
        <v>H25</v>
      </c>
      <c r="P21" s="95" t="str">
        <f t="shared" si="17"/>
        <v>H26</v>
      </c>
      <c r="Q21" s="95" t="str">
        <f t="shared" si="17"/>
        <v>H27</v>
      </c>
      <c r="R21" s="95" t="str">
        <f t="shared" si="17"/>
        <v>H28</v>
      </c>
      <c r="S21" s="95" t="str">
        <f t="shared" si="17"/>
        <v>H29</v>
      </c>
      <c r="T21" s="95" t="str">
        <f t="shared" si="17"/>
        <v>H30</v>
      </c>
      <c r="U21" s="95" t="str">
        <f t="shared" si="17"/>
        <v>H31</v>
      </c>
      <c r="V21" s="95" t="str">
        <f t="shared" ref="V21:X21" si="18">V1</f>
        <v>R2</v>
      </c>
      <c r="W21" s="95" t="str">
        <f t="shared" si="18"/>
        <v>R3</v>
      </c>
      <c r="X21" s="95" t="str">
        <f t="shared" si="18"/>
        <v>R4</v>
      </c>
      <c r="Y21" s="95" t="str">
        <f t="shared" si="17"/>
        <v>R5</v>
      </c>
    </row>
    <row r="22" spans="1:26" ht="17.25" customHeight="1">
      <c r="A22" s="2"/>
      <c r="B22" s="2"/>
      <c r="C22" s="2"/>
      <c r="D22" s="37" t="s">
        <v>5</v>
      </c>
      <c r="E22" s="38"/>
      <c r="F22" s="73">
        <v>20208171</v>
      </c>
      <c r="G22" s="202">
        <v>19560893</v>
      </c>
      <c r="H22" s="203">
        <v>19580619</v>
      </c>
      <c r="I22" s="203">
        <v>19451024</v>
      </c>
      <c r="J22" s="203">
        <v>19695461</v>
      </c>
      <c r="K22" s="203">
        <v>19836665</v>
      </c>
      <c r="L22" s="293">
        <v>19117962</v>
      </c>
      <c r="M22" s="293">
        <v>19254006</v>
      </c>
      <c r="N22" s="293">
        <v>19250193</v>
      </c>
      <c r="O22" s="193">
        <v>19164279</v>
      </c>
      <c r="P22" s="193">
        <v>19397652</v>
      </c>
      <c r="Q22" s="193">
        <v>20356189</v>
      </c>
      <c r="R22" s="193">
        <v>20851738</v>
      </c>
      <c r="S22" s="193">
        <v>21194957</v>
      </c>
      <c r="T22" s="193">
        <v>21350188</v>
      </c>
      <c r="U22" s="193">
        <v>22043030</v>
      </c>
      <c r="V22" s="344">
        <v>22658120</v>
      </c>
      <c r="W22" s="344">
        <v>23187848</v>
      </c>
      <c r="X22" s="154">
        <v>23510298</v>
      </c>
      <c r="Y22" s="154">
        <v>24022823</v>
      </c>
    </row>
    <row r="23" spans="1:26" ht="17.25" customHeight="1">
      <c r="A23" s="2"/>
      <c r="B23" s="2"/>
      <c r="C23" s="2"/>
      <c r="D23" s="24" t="s">
        <v>7</v>
      </c>
      <c r="E23" s="25"/>
      <c r="F23" s="70">
        <v>12580973</v>
      </c>
      <c r="G23" s="205">
        <v>12980777</v>
      </c>
      <c r="H23" s="206">
        <v>13326552</v>
      </c>
      <c r="I23" s="206">
        <v>13563021</v>
      </c>
      <c r="J23" s="206">
        <v>13465510</v>
      </c>
      <c r="K23" s="206">
        <v>13039804</v>
      </c>
      <c r="L23" s="207">
        <v>12134997</v>
      </c>
      <c r="M23" s="207">
        <v>12196159</v>
      </c>
      <c r="N23" s="207">
        <v>11894126</v>
      </c>
      <c r="O23" s="206">
        <v>11451230</v>
      </c>
      <c r="P23" s="206">
        <v>11461722</v>
      </c>
      <c r="Q23" s="206">
        <v>12191187</v>
      </c>
      <c r="R23" s="206">
        <v>11991804</v>
      </c>
      <c r="S23" s="206">
        <v>12383671</v>
      </c>
      <c r="T23" s="206">
        <v>11997828</v>
      </c>
      <c r="U23" s="206">
        <v>11937350</v>
      </c>
      <c r="V23" s="341">
        <v>12743235</v>
      </c>
      <c r="W23" s="341">
        <v>12333966</v>
      </c>
      <c r="X23" s="151">
        <v>12796066</v>
      </c>
      <c r="Y23" s="151">
        <v>12740475</v>
      </c>
    </row>
    <row r="24" spans="1:26" ht="17.25" customHeight="1">
      <c r="A24" s="2"/>
      <c r="B24" s="2"/>
      <c r="C24" s="2"/>
      <c r="D24" s="24" t="s">
        <v>8</v>
      </c>
      <c r="E24" s="25"/>
      <c r="F24" s="70">
        <v>24108721</v>
      </c>
      <c r="G24" s="205">
        <v>24885463</v>
      </c>
      <c r="H24" s="206">
        <v>25100430</v>
      </c>
      <c r="I24" s="206">
        <v>24811059</v>
      </c>
      <c r="J24" s="206">
        <v>26087110</v>
      </c>
      <c r="K24" s="206">
        <v>26671270</v>
      </c>
      <c r="L24" s="294">
        <v>26796252</v>
      </c>
      <c r="M24" s="294">
        <v>26641855</v>
      </c>
      <c r="N24" s="294">
        <v>27121097</v>
      </c>
      <c r="O24" s="206">
        <v>27042496</v>
      </c>
      <c r="P24" s="206">
        <v>26920620</v>
      </c>
      <c r="Q24" s="206">
        <v>27024010</v>
      </c>
      <c r="R24" s="206">
        <v>26693169</v>
      </c>
      <c r="S24" s="206">
        <v>26862612</v>
      </c>
      <c r="T24" s="206">
        <v>26675421</v>
      </c>
      <c r="U24" s="206">
        <v>26871006</v>
      </c>
      <c r="V24" s="341">
        <v>27523947</v>
      </c>
      <c r="W24" s="341">
        <v>27981343</v>
      </c>
      <c r="X24" s="151">
        <v>27427814</v>
      </c>
      <c r="Y24" s="151">
        <v>27544659</v>
      </c>
    </row>
    <row r="25" spans="1:26" ht="17.25" customHeight="1">
      <c r="A25" s="2"/>
      <c r="B25" s="2"/>
      <c r="C25" s="2"/>
      <c r="D25" s="24" t="s">
        <v>199</v>
      </c>
      <c r="E25" s="25"/>
      <c r="F25" s="74">
        <v>0.60599999999999998</v>
      </c>
      <c r="G25" s="295">
        <v>0.628</v>
      </c>
      <c r="H25" s="296">
        <v>0.65600000000000003</v>
      </c>
      <c r="I25" s="297">
        <v>0.68100000000000005</v>
      </c>
      <c r="J25" s="296">
        <v>0.68700000000000006</v>
      </c>
      <c r="K25" s="297">
        <v>0.67900000000000005</v>
      </c>
      <c r="L25" s="298">
        <v>0.65900000000000003</v>
      </c>
      <c r="M25" s="298">
        <v>0.64200000000000002</v>
      </c>
      <c r="N25" s="298">
        <v>0.629</v>
      </c>
      <c r="O25" s="297">
        <v>0.61599999999999999</v>
      </c>
      <c r="P25" s="297">
        <v>0.60199999999999998</v>
      </c>
      <c r="Q25" s="297">
        <v>0.59599999999999997</v>
      </c>
      <c r="R25" s="297">
        <v>0.58799999999999997</v>
      </c>
      <c r="S25" s="297">
        <v>0.58599999999999997</v>
      </c>
      <c r="T25" s="297">
        <v>0.57399999999999995</v>
      </c>
      <c r="U25" s="297">
        <v>0.56299999999999994</v>
      </c>
      <c r="V25" s="348">
        <v>0.55500000000000005</v>
      </c>
      <c r="W25" s="348">
        <v>0.54500000000000004</v>
      </c>
      <c r="X25" s="158">
        <v>0.54600000000000004</v>
      </c>
      <c r="Y25" s="158">
        <v>0.53500000000000003</v>
      </c>
    </row>
    <row r="26" spans="1:26" ht="17.25" customHeight="1">
      <c r="A26" s="2"/>
      <c r="B26" s="2"/>
      <c r="C26" s="2"/>
      <c r="D26" s="24" t="s">
        <v>10</v>
      </c>
      <c r="E26" s="25"/>
      <c r="F26" s="75">
        <v>1.7999999999999999E-2</v>
      </c>
      <c r="G26" s="299">
        <v>0.01</v>
      </c>
      <c r="H26" s="300">
        <v>2.4E-2</v>
      </c>
      <c r="I26" s="301">
        <v>0.02</v>
      </c>
      <c r="J26" s="300">
        <v>1.9E-2</v>
      </c>
      <c r="K26" s="301">
        <v>1.7999999999999999E-2</v>
      </c>
      <c r="L26" s="302">
        <v>2.1999999999999999E-2</v>
      </c>
      <c r="M26" s="302">
        <v>2.4E-2</v>
      </c>
      <c r="N26" s="301">
        <f t="shared" ref="N26:U26" si="19">ROUND(N14/N24,3)</f>
        <v>3.1E-2</v>
      </c>
      <c r="O26" s="301">
        <f t="shared" si="19"/>
        <v>0.03</v>
      </c>
      <c r="P26" s="303">
        <f t="shared" si="19"/>
        <v>2.1000000000000001E-2</v>
      </c>
      <c r="Q26" s="303">
        <f t="shared" si="19"/>
        <v>3.3000000000000002E-2</v>
      </c>
      <c r="R26" s="303">
        <f t="shared" si="19"/>
        <v>2.5999999999999999E-2</v>
      </c>
      <c r="S26" s="303">
        <f t="shared" si="19"/>
        <v>1.7000000000000001E-2</v>
      </c>
      <c r="T26" s="303">
        <f t="shared" si="19"/>
        <v>2.1000000000000001E-2</v>
      </c>
      <c r="U26" s="303">
        <f t="shared" si="19"/>
        <v>3.4000000000000002E-2</v>
      </c>
      <c r="V26" s="349">
        <f t="shared" ref="V26:X26" si="20">ROUND(V14/V24,3)</f>
        <v>4.0000000000000001E-3</v>
      </c>
      <c r="W26" s="349">
        <f t="shared" si="20"/>
        <v>8.7999999999999995E-2</v>
      </c>
      <c r="X26" s="159">
        <f t="shared" si="20"/>
        <v>4.5999999999999999E-2</v>
      </c>
      <c r="Y26" s="159">
        <f>ROUND(Y14/Y24,3)</f>
        <v>0.03</v>
      </c>
    </row>
    <row r="27" spans="1:26" ht="17.25" customHeight="1">
      <c r="A27" s="2"/>
      <c r="B27" s="2"/>
      <c r="C27" s="2"/>
      <c r="D27" s="24" t="s">
        <v>129</v>
      </c>
      <c r="E27" s="25"/>
      <c r="F27" s="76">
        <v>0.93200000000000005</v>
      </c>
      <c r="G27" s="304">
        <v>0.91400000000000003</v>
      </c>
      <c r="H27" s="300">
        <v>0.90600000000000003</v>
      </c>
      <c r="I27" s="301">
        <v>0.94099999999999995</v>
      </c>
      <c r="J27" s="300">
        <v>0.93100000000000005</v>
      </c>
      <c r="K27" s="301">
        <v>0.93</v>
      </c>
      <c r="L27" s="302">
        <v>0.89200000000000002</v>
      </c>
      <c r="M27" s="302">
        <v>0.93400000000000005</v>
      </c>
      <c r="N27" s="302">
        <v>0.93200000000000005</v>
      </c>
      <c r="O27" s="301">
        <f t="shared" ref="O27:U27" si="21">ROUND(O200/O130,3)</f>
        <v>0.90400000000000003</v>
      </c>
      <c r="P27" s="303">
        <f t="shared" si="21"/>
        <v>0.91</v>
      </c>
      <c r="Q27" s="303">
        <f t="shared" si="21"/>
        <v>0.91800000000000004</v>
      </c>
      <c r="R27" s="303">
        <f t="shared" si="21"/>
        <v>0.91700000000000004</v>
      </c>
      <c r="S27" s="303">
        <f t="shared" si="21"/>
        <v>0.91500000000000004</v>
      </c>
      <c r="T27" s="303">
        <f t="shared" si="21"/>
        <v>0.92700000000000005</v>
      </c>
      <c r="U27" s="303">
        <f t="shared" si="21"/>
        <v>0.92500000000000004</v>
      </c>
      <c r="V27" s="349">
        <f>ROUND(V200/V130,3)</f>
        <v>0.95199999999999996</v>
      </c>
      <c r="W27" s="349">
        <f>ROUND(W200/W130,3)</f>
        <v>0.91300000000000003</v>
      </c>
      <c r="X27" s="159">
        <f>ROUND(X200/X130,3)</f>
        <v>0.95199999999999996</v>
      </c>
      <c r="Y27" s="159">
        <f>ROUND(Y200/Y130,3)</f>
        <v>0.95399999999999996</v>
      </c>
      <c r="Z27" s="1">
        <v>95.4</v>
      </c>
    </row>
    <row r="28" spans="1:26" ht="17.25" customHeight="1">
      <c r="A28" s="2"/>
      <c r="B28" s="2"/>
      <c r="C28" s="2"/>
      <c r="D28" s="24" t="s">
        <v>11</v>
      </c>
      <c r="E28" s="25"/>
      <c r="F28" s="76">
        <v>0.21299999999999999</v>
      </c>
      <c r="G28" s="304">
        <v>0.24299999999999999</v>
      </c>
      <c r="H28" s="300">
        <v>0.23400000000000001</v>
      </c>
      <c r="I28" s="301">
        <v>0.23799999999999999</v>
      </c>
      <c r="J28" s="300">
        <v>0.23100000000000001</v>
      </c>
      <c r="K28" s="301">
        <v>0.21199999999999999</v>
      </c>
      <c r="L28" s="302">
        <v>0.23599999999999999</v>
      </c>
      <c r="M28" s="302">
        <v>0.25</v>
      </c>
      <c r="N28" s="302">
        <v>0.25</v>
      </c>
      <c r="O28" s="301">
        <v>0.23300000000000001</v>
      </c>
      <c r="P28" s="301">
        <v>0.23799999999999999</v>
      </c>
      <c r="Q28" s="301">
        <v>0.219</v>
      </c>
      <c r="R28" s="301">
        <v>0.221</v>
      </c>
      <c r="S28" s="301">
        <v>0.246</v>
      </c>
      <c r="T28" s="301">
        <v>0.20399999999999999</v>
      </c>
      <c r="U28" s="301">
        <v>0.216</v>
      </c>
      <c r="V28" s="350">
        <v>0.21299999999999999</v>
      </c>
      <c r="W28" s="350">
        <v>0.2</v>
      </c>
      <c r="X28" s="160">
        <v>0.21</v>
      </c>
      <c r="Y28" s="160">
        <v>0.219</v>
      </c>
    </row>
    <row r="29" spans="1:26" ht="17.25" customHeight="1">
      <c r="A29" s="2"/>
      <c r="B29" s="2"/>
      <c r="C29" s="2"/>
      <c r="D29" s="24" t="s">
        <v>13</v>
      </c>
      <c r="E29" s="25"/>
      <c r="F29" s="76">
        <v>0.189</v>
      </c>
      <c r="G29" s="304">
        <v>0.182</v>
      </c>
      <c r="H29" s="300">
        <v>0.17599999999999999</v>
      </c>
      <c r="I29" s="301">
        <v>0.17599999999999999</v>
      </c>
      <c r="J29" s="300">
        <v>0.16200000000000001</v>
      </c>
      <c r="K29" s="301">
        <v>0.151</v>
      </c>
      <c r="L29" s="302">
        <v>0.16200000000000001</v>
      </c>
      <c r="M29" s="302">
        <v>0.159</v>
      </c>
      <c r="N29" s="302">
        <v>0.14399999999999999</v>
      </c>
      <c r="O29" s="301">
        <v>0.13</v>
      </c>
      <c r="P29" s="301">
        <v>0.115</v>
      </c>
      <c r="Q29" s="301">
        <v>0.104</v>
      </c>
      <c r="R29" s="301">
        <v>9.5000000000000001E-2</v>
      </c>
      <c r="S29" s="301">
        <v>8.5000000000000006E-2</v>
      </c>
      <c r="T29" s="301">
        <v>7.6999999999999999E-2</v>
      </c>
      <c r="U29" s="301">
        <v>7.0000000000000007E-2</v>
      </c>
      <c r="V29" s="368" t="s">
        <v>362</v>
      </c>
      <c r="W29" s="368" t="s">
        <v>370</v>
      </c>
      <c r="X29" s="367" t="s">
        <v>367</v>
      </c>
      <c r="Y29" s="367" t="s">
        <v>362</v>
      </c>
      <c r="Z29" s="1" t="s">
        <v>363</v>
      </c>
    </row>
    <row r="30" spans="1:26" ht="17.25" customHeight="1">
      <c r="A30" s="2"/>
      <c r="B30" s="2"/>
      <c r="C30" s="2"/>
      <c r="D30" s="24" t="s">
        <v>12</v>
      </c>
      <c r="E30" s="25"/>
      <c r="F30" s="76">
        <v>0.124</v>
      </c>
      <c r="G30" s="304">
        <v>0.128</v>
      </c>
      <c r="H30" s="300">
        <v>0.128</v>
      </c>
      <c r="I30" s="301">
        <v>0.125</v>
      </c>
      <c r="J30" s="300">
        <v>0.122</v>
      </c>
      <c r="K30" s="301">
        <v>0.11700000000000001</v>
      </c>
      <c r="L30" s="302">
        <v>0.11600000000000001</v>
      </c>
      <c r="M30" s="302">
        <v>0.11600000000000001</v>
      </c>
      <c r="N30" s="302">
        <v>0.114</v>
      </c>
      <c r="O30" s="301">
        <v>0.104</v>
      </c>
      <c r="P30" s="301">
        <v>9.1999999999999998E-2</v>
      </c>
      <c r="Q30" s="301">
        <v>8.2000000000000003E-2</v>
      </c>
      <c r="R30" s="301">
        <v>7.3999999999999996E-2</v>
      </c>
      <c r="S30" s="301">
        <v>6.8000000000000005E-2</v>
      </c>
      <c r="T30" s="301">
        <v>6.2E-2</v>
      </c>
      <c r="U30" s="301">
        <v>5.7000000000000002E-2</v>
      </c>
      <c r="V30" s="368" t="s">
        <v>362</v>
      </c>
      <c r="W30" s="368" t="s">
        <v>370</v>
      </c>
      <c r="X30" s="367" t="s">
        <v>368</v>
      </c>
      <c r="Y30" s="367" t="s">
        <v>362</v>
      </c>
      <c r="Z30" s="1" t="s">
        <v>363</v>
      </c>
    </row>
    <row r="31" spans="1:26" ht="17.25" customHeight="1">
      <c r="A31" s="2"/>
      <c r="B31" s="2"/>
      <c r="C31" s="2"/>
      <c r="D31" s="24" t="s">
        <v>14</v>
      </c>
      <c r="E31" s="25"/>
      <c r="F31" s="77">
        <v>10130627</v>
      </c>
      <c r="G31" s="305">
        <v>9619588</v>
      </c>
      <c r="H31" s="206">
        <v>9620398</v>
      </c>
      <c r="I31" s="265">
        <v>8807647</v>
      </c>
      <c r="J31" s="206">
        <v>9271851</v>
      </c>
      <c r="K31" s="265">
        <v>9300246</v>
      </c>
      <c r="L31" s="207">
        <v>9703625</v>
      </c>
      <c r="M31" s="207">
        <v>10201615</v>
      </c>
      <c r="N31" s="207">
        <v>10200642</v>
      </c>
      <c r="O31" s="206">
        <v>11092896</v>
      </c>
      <c r="P31" s="206">
        <v>11951885</v>
      </c>
      <c r="Q31" s="206">
        <v>12022425</v>
      </c>
      <c r="R31" s="206">
        <v>12063028</v>
      </c>
      <c r="S31" s="206">
        <v>15223022</v>
      </c>
      <c r="T31" s="206">
        <v>14810930</v>
      </c>
      <c r="U31" s="206">
        <v>14448197</v>
      </c>
      <c r="V31" s="341">
        <v>14105101</v>
      </c>
      <c r="W31" s="341">
        <v>14709624</v>
      </c>
      <c r="X31" s="151">
        <v>15655874</v>
      </c>
      <c r="Y31" s="151">
        <v>16243358</v>
      </c>
    </row>
    <row r="32" spans="1:26" ht="17.25" customHeight="1">
      <c r="A32" s="2"/>
      <c r="B32" s="2"/>
      <c r="C32" s="2"/>
      <c r="D32" s="24" t="s">
        <v>15</v>
      </c>
      <c r="E32" s="25"/>
      <c r="F32" s="77">
        <v>66847241</v>
      </c>
      <c r="G32" s="305">
        <v>67111810</v>
      </c>
      <c r="H32" s="206">
        <v>66315309</v>
      </c>
      <c r="I32" s="265">
        <v>67237583</v>
      </c>
      <c r="J32" s="206">
        <v>65390921</v>
      </c>
      <c r="K32" s="265">
        <v>63349986</v>
      </c>
      <c r="L32" s="207">
        <v>65186541</v>
      </c>
      <c r="M32" s="207">
        <v>63140412</v>
      </c>
      <c r="N32" s="207">
        <v>64022530</v>
      </c>
      <c r="O32" s="206">
        <v>63028206</v>
      </c>
      <c r="P32" s="206">
        <v>60833798</v>
      </c>
      <c r="Q32" s="206">
        <v>60544811</v>
      </c>
      <c r="R32" s="206">
        <v>63001148</v>
      </c>
      <c r="S32" s="206">
        <v>63974032</v>
      </c>
      <c r="T32" s="206">
        <v>66359170</v>
      </c>
      <c r="U32" s="206">
        <v>66735879</v>
      </c>
      <c r="V32" s="341">
        <v>68236881</v>
      </c>
      <c r="W32" s="341">
        <v>65268414</v>
      </c>
      <c r="X32" s="151">
        <v>61167320</v>
      </c>
      <c r="Y32" s="151">
        <v>57991193</v>
      </c>
    </row>
    <row r="33" spans="1:25" ht="17.25" customHeight="1">
      <c r="A33" s="2"/>
      <c r="B33" s="2"/>
      <c r="C33" s="2"/>
      <c r="D33" s="33" t="s">
        <v>176</v>
      </c>
      <c r="E33" s="25"/>
      <c r="F33" s="78">
        <f t="shared" ref="F33:O33" si="22">F32-F34-F35</f>
        <v>57347238</v>
      </c>
      <c r="G33" s="306">
        <f t="shared" si="22"/>
        <v>56354742</v>
      </c>
      <c r="H33" s="307">
        <f t="shared" si="22"/>
        <v>54593485</v>
      </c>
      <c r="I33" s="307">
        <f t="shared" si="22"/>
        <v>54982378</v>
      </c>
      <c r="J33" s="307">
        <f t="shared" si="22"/>
        <v>52728625</v>
      </c>
      <c r="K33" s="307">
        <f t="shared" si="22"/>
        <v>49800912</v>
      </c>
      <c r="L33" s="229">
        <f t="shared" si="22"/>
        <v>49760804</v>
      </c>
      <c r="M33" s="229">
        <f t="shared" si="22"/>
        <v>46811939</v>
      </c>
      <c r="N33" s="229">
        <f t="shared" si="22"/>
        <v>46486931</v>
      </c>
      <c r="O33" s="227">
        <f t="shared" si="22"/>
        <v>44002304</v>
      </c>
      <c r="P33" s="227">
        <f t="shared" ref="P33:Y33" si="23">P32-P34-P35</f>
        <v>41005311</v>
      </c>
      <c r="Q33" s="227">
        <f t="shared" si="23"/>
        <v>39957535</v>
      </c>
      <c r="R33" s="227">
        <f t="shared" si="23"/>
        <v>42243204</v>
      </c>
      <c r="S33" s="227">
        <f t="shared" si="23"/>
        <v>43291206</v>
      </c>
      <c r="T33" s="227">
        <f t="shared" si="23"/>
        <v>45525939</v>
      </c>
      <c r="U33" s="227">
        <f>U32-U34-U35</f>
        <v>46069315</v>
      </c>
      <c r="V33" s="342">
        <f t="shared" ref="V33:X33" si="24">V32-V34-V35</f>
        <v>48378052</v>
      </c>
      <c r="W33" s="342">
        <f t="shared" si="24"/>
        <v>46042853</v>
      </c>
      <c r="X33" s="152">
        <f t="shared" si="24"/>
        <v>43781698</v>
      </c>
      <c r="Y33" s="152">
        <f t="shared" si="23"/>
        <v>42360215</v>
      </c>
    </row>
    <row r="34" spans="1:25" ht="17.25" customHeight="1">
      <c r="A34" s="2"/>
      <c r="B34" s="2"/>
      <c r="C34" s="2"/>
      <c r="D34" s="33" t="s">
        <v>44</v>
      </c>
      <c r="E34" s="25"/>
      <c r="F34" s="77">
        <v>3371670</v>
      </c>
      <c r="G34" s="305">
        <v>3304206</v>
      </c>
      <c r="H34" s="206">
        <v>3175102</v>
      </c>
      <c r="I34" s="265">
        <v>2902393</v>
      </c>
      <c r="J34" s="206">
        <v>2622666</v>
      </c>
      <c r="K34" s="265">
        <v>2331437</v>
      </c>
      <c r="L34" s="207">
        <v>2030523</v>
      </c>
      <c r="M34" s="207">
        <v>1726191</v>
      </c>
      <c r="N34" s="207">
        <v>1418031</v>
      </c>
      <c r="O34" s="206">
        <v>1106355</v>
      </c>
      <c r="P34" s="206">
        <v>802101</v>
      </c>
      <c r="Q34" s="206">
        <v>687159</v>
      </c>
      <c r="R34" s="206">
        <v>569950</v>
      </c>
      <c r="S34" s="206">
        <v>450939</v>
      </c>
      <c r="T34" s="206">
        <v>341880</v>
      </c>
      <c r="U34" s="206">
        <v>261864</v>
      </c>
      <c r="V34" s="341">
        <v>192519</v>
      </c>
      <c r="W34" s="341">
        <v>134377</v>
      </c>
      <c r="X34" s="151">
        <v>86893</v>
      </c>
      <c r="Y34" s="151">
        <v>49450</v>
      </c>
    </row>
    <row r="35" spans="1:25" ht="17.25" customHeight="1">
      <c r="A35" s="2"/>
      <c r="B35" s="2"/>
      <c r="C35" s="2"/>
      <c r="D35" s="33" t="s">
        <v>116</v>
      </c>
      <c r="E35" s="25"/>
      <c r="F35" s="77">
        <v>6128333</v>
      </c>
      <c r="G35" s="305">
        <v>7452862</v>
      </c>
      <c r="H35" s="206">
        <v>8546722</v>
      </c>
      <c r="I35" s="265">
        <v>9352812</v>
      </c>
      <c r="J35" s="206">
        <v>10039630</v>
      </c>
      <c r="K35" s="265">
        <v>11217637</v>
      </c>
      <c r="L35" s="207">
        <v>13395214</v>
      </c>
      <c r="M35" s="207">
        <v>14602282</v>
      </c>
      <c r="N35" s="207">
        <v>16117568</v>
      </c>
      <c r="O35" s="206">
        <v>17919547</v>
      </c>
      <c r="P35" s="206">
        <v>19026386</v>
      </c>
      <c r="Q35" s="206">
        <v>19900117</v>
      </c>
      <c r="R35" s="206">
        <v>20187994</v>
      </c>
      <c r="S35" s="206">
        <v>20231887</v>
      </c>
      <c r="T35" s="206">
        <v>20491351</v>
      </c>
      <c r="U35" s="206">
        <v>20404700</v>
      </c>
      <c r="V35" s="341">
        <v>19666310</v>
      </c>
      <c r="W35" s="341">
        <v>19091184</v>
      </c>
      <c r="X35" s="151">
        <v>17298729</v>
      </c>
      <c r="Y35" s="151">
        <v>15581528</v>
      </c>
    </row>
    <row r="36" spans="1:25" ht="17.25" customHeight="1">
      <c r="A36" s="2"/>
      <c r="B36" s="2"/>
      <c r="C36" s="2"/>
      <c r="D36" s="24" t="s">
        <v>16</v>
      </c>
      <c r="E36" s="25"/>
      <c r="F36" s="79">
        <v>14778829</v>
      </c>
      <c r="G36" s="308">
        <v>13097839</v>
      </c>
      <c r="H36" s="206">
        <v>11797300</v>
      </c>
      <c r="I36" s="265">
        <v>10614689</v>
      </c>
      <c r="J36" s="206">
        <v>11158696</v>
      </c>
      <c r="K36" s="265">
        <v>8632069</v>
      </c>
      <c r="L36" s="207">
        <v>8379063</v>
      </c>
      <c r="M36" s="207">
        <v>6421769</v>
      </c>
      <c r="N36" s="207">
        <v>10361929</v>
      </c>
      <c r="O36" s="206">
        <v>4269077</v>
      </c>
      <c r="P36" s="206">
        <v>5412361</v>
      </c>
      <c r="Q36" s="206">
        <v>7141925</v>
      </c>
      <c r="R36" s="206">
        <v>6872795</v>
      </c>
      <c r="S36" s="206">
        <v>11393399</v>
      </c>
      <c r="T36" s="206">
        <v>13940188</v>
      </c>
      <c r="U36" s="206">
        <v>13286435</v>
      </c>
      <c r="V36" s="341">
        <v>14129141</v>
      </c>
      <c r="W36" s="341">
        <v>11263449</v>
      </c>
      <c r="X36" s="151">
        <v>11192607</v>
      </c>
      <c r="Y36" s="151">
        <v>10829365</v>
      </c>
    </row>
    <row r="37" spans="1:25" ht="17.25" customHeight="1" thickBot="1">
      <c r="A37" s="2"/>
      <c r="B37" s="2"/>
      <c r="C37" s="2"/>
      <c r="D37" s="40" t="s">
        <v>17</v>
      </c>
      <c r="E37" s="41"/>
      <c r="F37" s="80">
        <v>2413006</v>
      </c>
      <c r="G37" s="309">
        <v>3168257</v>
      </c>
      <c r="H37" s="220">
        <v>4170327</v>
      </c>
      <c r="I37" s="310">
        <v>4161500</v>
      </c>
      <c r="J37" s="220">
        <v>2475482</v>
      </c>
      <c r="K37" s="310">
        <v>3018690</v>
      </c>
      <c r="L37" s="197">
        <v>1910423</v>
      </c>
      <c r="M37" s="197">
        <v>3199636</v>
      </c>
      <c r="N37" s="197">
        <v>4469259</v>
      </c>
      <c r="O37" s="198">
        <v>2387272</v>
      </c>
      <c r="P37" s="198">
        <v>2870854</v>
      </c>
      <c r="Q37" s="198">
        <v>4087115</v>
      </c>
      <c r="R37" s="198">
        <v>3762476</v>
      </c>
      <c r="S37" s="198">
        <v>6068537</v>
      </c>
      <c r="T37" s="198">
        <v>9414615</v>
      </c>
      <c r="U37" s="198">
        <v>5751196</v>
      </c>
      <c r="V37" s="343">
        <v>4945923</v>
      </c>
      <c r="W37" s="343">
        <v>4850887</v>
      </c>
      <c r="X37" s="153">
        <v>5843762</v>
      </c>
      <c r="Y37" s="153">
        <v>4276270</v>
      </c>
    </row>
    <row r="38" spans="1:25" ht="6.75" customHeight="1" thickBot="1">
      <c r="A38" s="2"/>
      <c r="B38" s="2"/>
      <c r="C38" s="2"/>
      <c r="D38" s="42"/>
      <c r="E38" s="42"/>
      <c r="F38" s="32"/>
      <c r="G38" s="32"/>
      <c r="H38" s="26"/>
      <c r="I38" s="43"/>
      <c r="J38" s="26"/>
      <c r="K38" s="43"/>
      <c r="L38" s="32"/>
      <c r="M38" s="32"/>
      <c r="N38" s="32"/>
      <c r="X38" s="1"/>
      <c r="Y38" s="1"/>
    </row>
    <row r="39" spans="1:25" ht="17.25" customHeight="1">
      <c r="A39" s="2"/>
      <c r="B39" s="2"/>
      <c r="C39" s="2"/>
      <c r="D39" s="5" t="s">
        <v>18</v>
      </c>
      <c r="E39" s="6"/>
      <c r="F39" s="81"/>
      <c r="G39" s="281" t="s">
        <v>104</v>
      </c>
      <c r="H39" s="282" t="s">
        <v>105</v>
      </c>
      <c r="I39" s="283">
        <v>0.115</v>
      </c>
      <c r="J39" s="284">
        <v>0.113</v>
      </c>
      <c r="K39" s="285">
        <v>0.109</v>
      </c>
      <c r="L39" s="286">
        <v>0.107</v>
      </c>
      <c r="M39" s="286">
        <v>0.104</v>
      </c>
      <c r="N39" s="286">
        <v>0.105</v>
      </c>
      <c r="O39" s="284">
        <v>9.9000000000000005E-2</v>
      </c>
      <c r="P39" s="284">
        <v>9.4E-2</v>
      </c>
      <c r="Q39" s="284">
        <v>8.5999999999999993E-2</v>
      </c>
      <c r="R39" s="284">
        <v>7.6999999999999999E-2</v>
      </c>
      <c r="S39" s="284">
        <v>7.0000000000000007E-2</v>
      </c>
      <c r="T39" s="284">
        <v>6.7000000000000004E-2</v>
      </c>
      <c r="U39" s="284">
        <v>6.4000000000000001E-2</v>
      </c>
      <c r="V39" s="370">
        <v>6.9000000000000006E-2</v>
      </c>
      <c r="W39" s="370">
        <v>7.9000000000000001E-2</v>
      </c>
      <c r="X39" s="161">
        <v>9.4E-2</v>
      </c>
      <c r="Y39" s="161">
        <v>9.6000000000000002E-2</v>
      </c>
    </row>
    <row r="40" spans="1:25" ht="17.25" customHeight="1" thickBot="1">
      <c r="A40" s="2"/>
      <c r="B40" s="2"/>
      <c r="C40" s="2"/>
      <c r="D40" s="3" t="s">
        <v>19</v>
      </c>
      <c r="E40" s="4"/>
      <c r="F40" s="82"/>
      <c r="G40" s="287"/>
      <c r="H40" s="288"/>
      <c r="I40" s="289">
        <v>1.446</v>
      </c>
      <c r="J40" s="290">
        <v>1.321</v>
      </c>
      <c r="K40" s="289">
        <v>1.1240000000000001</v>
      </c>
      <c r="L40" s="291">
        <v>1.07</v>
      </c>
      <c r="M40" s="291">
        <v>0.83599999999999997</v>
      </c>
      <c r="N40" s="291">
        <v>0.77600000000000002</v>
      </c>
      <c r="O40" s="290">
        <v>0.59699999999999998</v>
      </c>
      <c r="P40" s="292">
        <v>0.55800000000000005</v>
      </c>
      <c r="Q40" s="292">
        <v>0.48699999999999999</v>
      </c>
      <c r="R40" s="292">
        <v>0.50900000000000001</v>
      </c>
      <c r="S40" s="292">
        <v>0.35499999999999998</v>
      </c>
      <c r="T40" s="292">
        <v>0.372</v>
      </c>
      <c r="U40" s="292">
        <v>0.43</v>
      </c>
      <c r="V40" s="371">
        <v>0.42099999999999999</v>
      </c>
      <c r="W40" s="371">
        <v>0.35499999999999998</v>
      </c>
      <c r="X40" s="162">
        <v>0.26</v>
      </c>
      <c r="Y40" s="162">
        <v>0.114</v>
      </c>
    </row>
    <row r="41" spans="1:25" hidden="1">
      <c r="A41" s="2"/>
      <c r="B41" s="2"/>
      <c r="C41" s="2"/>
      <c r="D41" s="2"/>
      <c r="E41" s="2"/>
      <c r="F41" s="2"/>
      <c r="G41" s="2"/>
      <c r="H41" s="2"/>
      <c r="I41" s="2"/>
      <c r="J41" s="2"/>
      <c r="K41" s="2"/>
      <c r="L41" s="99"/>
      <c r="M41" s="99"/>
      <c r="N41" s="2"/>
      <c r="Q41" s="1" t="s">
        <v>388</v>
      </c>
      <c r="X41" s="1"/>
      <c r="Y41" s="1"/>
    </row>
    <row r="42" spans="1:25" ht="17.25" hidden="1" customHeight="1">
      <c r="A42" s="2"/>
      <c r="B42" s="2"/>
      <c r="C42" s="2"/>
      <c r="D42" s="2"/>
      <c r="E42" s="2"/>
      <c r="F42" s="2"/>
      <c r="G42" s="2"/>
      <c r="H42" s="2"/>
      <c r="I42" s="2"/>
      <c r="J42" s="2"/>
      <c r="K42" s="2"/>
      <c r="L42" s="100"/>
      <c r="M42" s="100"/>
      <c r="N42" s="2"/>
      <c r="Q42" s="1" t="s">
        <v>389</v>
      </c>
      <c r="T42" s="401" t="s">
        <v>392</v>
      </c>
      <c r="U42" s="402"/>
      <c r="V42" s="402"/>
      <c r="W42" s="402"/>
      <c r="X42" s="402"/>
      <c r="Y42" s="402"/>
    </row>
    <row r="43" spans="1:25" hidden="1">
      <c r="A43" s="2"/>
      <c r="B43" s="2"/>
      <c r="C43" s="2"/>
      <c r="D43" s="2"/>
      <c r="E43" s="2"/>
      <c r="F43" s="2"/>
      <c r="G43" s="2"/>
      <c r="H43" s="2"/>
      <c r="I43" s="2"/>
      <c r="J43" s="2"/>
      <c r="K43" s="2"/>
      <c r="L43" s="100"/>
      <c r="M43" s="100"/>
      <c r="N43" s="2"/>
      <c r="R43" s="403" t="s">
        <v>390</v>
      </c>
      <c r="S43" s="403"/>
      <c r="T43" s="402"/>
      <c r="U43" s="402"/>
      <c r="V43" s="402"/>
      <c r="W43" s="402"/>
      <c r="X43" s="402"/>
      <c r="Y43" s="402"/>
    </row>
    <row r="44" spans="1:25" hidden="1">
      <c r="A44" s="2"/>
      <c r="B44" s="2"/>
      <c r="C44" s="2"/>
      <c r="D44" s="2"/>
      <c r="E44" s="2"/>
      <c r="F44" s="2"/>
      <c r="G44" s="2"/>
      <c r="H44" s="2"/>
      <c r="I44" s="2"/>
      <c r="J44" s="2"/>
      <c r="K44" s="2"/>
      <c r="L44" s="100"/>
      <c r="M44" s="100"/>
      <c r="N44" s="2"/>
      <c r="T44" s="402"/>
      <c r="U44" s="402"/>
      <c r="V44" s="402"/>
      <c r="W44" s="402"/>
      <c r="X44" s="402"/>
      <c r="Y44" s="402"/>
    </row>
    <row r="45" spans="1:25" hidden="1">
      <c r="A45" s="2"/>
      <c r="B45" s="2"/>
      <c r="C45" s="2"/>
      <c r="D45" s="2"/>
      <c r="E45" s="2"/>
      <c r="F45" s="2"/>
      <c r="G45" s="2"/>
      <c r="H45" s="2"/>
      <c r="I45" s="2"/>
      <c r="J45" s="2"/>
      <c r="K45" s="2"/>
      <c r="L45" s="100"/>
      <c r="M45" s="100"/>
      <c r="N45" s="2"/>
      <c r="T45" s="401" t="s">
        <v>393</v>
      </c>
      <c r="U45" s="402"/>
      <c r="V45" s="402"/>
      <c r="W45" s="402"/>
      <c r="X45" s="402"/>
      <c r="Y45" s="402"/>
    </row>
    <row r="46" spans="1:25" hidden="1">
      <c r="A46" s="2"/>
      <c r="B46" s="2"/>
      <c r="C46" s="2"/>
      <c r="D46" s="2"/>
      <c r="E46" s="2"/>
      <c r="F46" s="2"/>
      <c r="G46" s="2"/>
      <c r="H46" s="2"/>
      <c r="I46" s="2"/>
      <c r="J46" s="2"/>
      <c r="K46" s="2"/>
      <c r="L46" s="100"/>
      <c r="M46" s="100"/>
      <c r="N46" s="2"/>
      <c r="R46" s="403" t="s">
        <v>391</v>
      </c>
      <c r="S46" s="403"/>
      <c r="T46" s="402"/>
      <c r="U46" s="402"/>
      <c r="V46" s="402"/>
      <c r="W46" s="402"/>
      <c r="X46" s="402"/>
      <c r="Y46" s="402"/>
    </row>
    <row r="47" spans="1:25" ht="17.25" hidden="1" customHeight="1">
      <c r="A47" s="2"/>
      <c r="B47" s="2"/>
      <c r="C47" s="2"/>
      <c r="D47" s="398"/>
      <c r="E47" s="398"/>
      <c r="F47" s="144"/>
      <c r="G47" s="144"/>
      <c r="H47" s="144"/>
      <c r="I47" s="144"/>
      <c r="J47" s="144"/>
      <c r="K47" s="144"/>
      <c r="L47" s="100"/>
      <c r="M47" s="100"/>
      <c r="N47" s="2"/>
      <c r="T47" s="402"/>
      <c r="U47" s="402"/>
      <c r="V47" s="402"/>
      <c r="W47" s="402"/>
      <c r="X47" s="402"/>
      <c r="Y47" s="402"/>
    </row>
    <row r="48" spans="1:25" ht="17.25" hidden="1" customHeight="1">
      <c r="A48" s="2"/>
      <c r="B48" s="2"/>
      <c r="C48" s="2"/>
      <c r="D48" s="369"/>
      <c r="E48" s="369"/>
      <c r="F48" s="144"/>
      <c r="G48" s="144"/>
      <c r="H48" s="144"/>
      <c r="I48" s="144"/>
      <c r="J48" s="144"/>
      <c r="K48" s="144"/>
      <c r="L48" s="100"/>
      <c r="M48" s="100"/>
      <c r="N48" s="2"/>
      <c r="X48" s="377"/>
      <c r="Y48" s="377"/>
    </row>
    <row r="49" spans="1:25" ht="17.25" hidden="1" customHeight="1">
      <c r="A49" s="2"/>
      <c r="B49" s="2"/>
      <c r="C49" s="2"/>
      <c r="D49" s="399"/>
      <c r="E49" s="399"/>
      <c r="F49" s="145"/>
      <c r="G49" s="145"/>
      <c r="H49" s="146"/>
      <c r="I49" s="146"/>
      <c r="J49" s="146"/>
      <c r="K49" s="146"/>
      <c r="L49" s="100"/>
      <c r="M49" s="100"/>
      <c r="N49" s="2"/>
      <c r="Q49" s="400"/>
      <c r="R49" s="400" t="s">
        <v>395</v>
      </c>
      <c r="S49" s="400"/>
      <c r="T49" s="400" t="s">
        <v>394</v>
      </c>
      <c r="U49" s="400"/>
      <c r="X49" s="1"/>
      <c r="Y49" s="1"/>
    </row>
    <row r="50" spans="1:25" ht="17.25" hidden="1" customHeight="1">
      <c r="A50" s="2"/>
      <c r="B50" s="2"/>
      <c r="C50" s="2"/>
      <c r="D50" s="382"/>
      <c r="E50" s="382"/>
      <c r="F50" s="145"/>
      <c r="G50" s="145"/>
      <c r="H50" s="146"/>
      <c r="I50" s="146"/>
      <c r="J50" s="146"/>
      <c r="K50" s="146"/>
      <c r="L50" s="100"/>
      <c r="M50" s="100"/>
      <c r="N50" s="2"/>
      <c r="Q50" s="400"/>
      <c r="R50" s="383" t="s">
        <v>396</v>
      </c>
      <c r="S50" s="383" t="s">
        <v>397</v>
      </c>
      <c r="T50" s="383" t="s">
        <v>396</v>
      </c>
      <c r="U50" s="383" t="s">
        <v>397</v>
      </c>
      <c r="X50" s="1"/>
      <c r="Y50" s="1"/>
    </row>
    <row r="51" spans="1:25" ht="17.25" hidden="1" customHeight="1">
      <c r="A51" s="2"/>
      <c r="B51" s="2"/>
      <c r="C51" s="2"/>
      <c r="D51" s="382"/>
      <c r="E51" s="382"/>
      <c r="F51" s="145"/>
      <c r="G51" s="145"/>
      <c r="H51" s="146"/>
      <c r="I51" s="146"/>
      <c r="J51" s="146"/>
      <c r="K51" s="146"/>
      <c r="L51" s="100"/>
      <c r="M51" s="100"/>
      <c r="N51" s="2"/>
      <c r="Q51" s="384" t="s">
        <v>398</v>
      </c>
      <c r="R51" s="385">
        <v>7.0000000000000007E-2</v>
      </c>
      <c r="S51" s="385">
        <v>7.0000000000000007E-2</v>
      </c>
      <c r="T51" s="385">
        <v>0.35299999999999998</v>
      </c>
      <c r="U51" s="385">
        <v>0.35499999999999998</v>
      </c>
      <c r="X51" s="1"/>
      <c r="Y51" s="1"/>
    </row>
    <row r="52" spans="1:25" ht="17.25" hidden="1" customHeight="1">
      <c r="A52" s="2"/>
      <c r="B52" s="2"/>
      <c r="C52" s="2"/>
      <c r="D52" s="382"/>
      <c r="E52" s="382"/>
      <c r="F52" s="145"/>
      <c r="G52" s="145"/>
      <c r="H52" s="146"/>
      <c r="I52" s="146"/>
      <c r="J52" s="146"/>
      <c r="K52" s="146"/>
      <c r="L52" s="100"/>
      <c r="M52" s="100"/>
      <c r="N52" s="2"/>
      <c r="Q52" s="384" t="s">
        <v>399</v>
      </c>
      <c r="R52" s="385">
        <v>6.7000000000000004E-2</v>
      </c>
      <c r="S52" s="385">
        <v>6.7000000000000004E-2</v>
      </c>
      <c r="T52" s="385">
        <v>0.36499999999999999</v>
      </c>
      <c r="U52" s="385">
        <v>0.372</v>
      </c>
      <c r="X52" s="1"/>
      <c r="Y52" s="1"/>
    </row>
    <row r="53" spans="1:25" ht="17.25" hidden="1" customHeight="1">
      <c r="A53" s="2"/>
      <c r="B53" s="2"/>
      <c r="C53" s="2"/>
      <c r="D53" s="382"/>
      <c r="E53" s="382"/>
      <c r="F53" s="145"/>
      <c r="G53" s="145"/>
      <c r="H53" s="146"/>
      <c r="I53" s="146"/>
      <c r="J53" s="146"/>
      <c r="K53" s="146"/>
      <c r="L53" s="100"/>
      <c r="M53" s="100"/>
      <c r="N53" s="2"/>
      <c r="Q53" s="384" t="s">
        <v>350</v>
      </c>
      <c r="R53" s="385">
        <v>6.3E-2</v>
      </c>
      <c r="S53" s="385">
        <v>6.4000000000000001E-2</v>
      </c>
      <c r="T53" s="385">
        <v>0.41899999999999998</v>
      </c>
      <c r="U53" s="385">
        <v>0.43</v>
      </c>
      <c r="X53" s="1"/>
      <c r="Y53" s="1"/>
    </row>
    <row r="54" spans="1:25" ht="17.25" hidden="1" customHeight="1">
      <c r="A54" s="2"/>
      <c r="B54" s="2"/>
      <c r="C54" s="2"/>
      <c r="D54" s="382"/>
      <c r="E54" s="382"/>
      <c r="F54" s="145"/>
      <c r="G54" s="145"/>
      <c r="H54" s="146"/>
      <c r="I54" s="146"/>
      <c r="J54" s="146"/>
      <c r="K54" s="146"/>
      <c r="L54" s="100"/>
      <c r="M54" s="100"/>
      <c r="N54" s="2"/>
      <c r="Q54" s="384" t="s">
        <v>400</v>
      </c>
      <c r="R54" s="385">
        <v>6.7000000000000004E-2</v>
      </c>
      <c r="S54" s="385">
        <v>6.9000000000000006E-2</v>
      </c>
      <c r="T54" s="385">
        <v>0.40600000000000003</v>
      </c>
      <c r="U54" s="385">
        <v>0.42099999999999999</v>
      </c>
      <c r="X54" s="1"/>
      <c r="Y54" s="1"/>
    </row>
    <row r="55" spans="1:25" ht="17.25" hidden="1" customHeight="1">
      <c r="A55" s="2"/>
      <c r="B55" s="2"/>
      <c r="C55" s="2"/>
      <c r="D55" s="399"/>
      <c r="E55" s="399"/>
      <c r="F55" s="147"/>
      <c r="G55" s="147"/>
      <c r="H55" s="148"/>
      <c r="I55" s="148"/>
      <c r="J55" s="148"/>
      <c r="K55" s="149"/>
      <c r="L55" s="100"/>
      <c r="M55" s="100"/>
      <c r="N55" s="2"/>
      <c r="Q55" s="384" t="s">
        <v>401</v>
      </c>
      <c r="R55" s="385">
        <v>7.6999999999999999E-2</v>
      </c>
      <c r="S55" s="385">
        <v>7.9000000000000001E-2</v>
      </c>
      <c r="T55" s="385">
        <v>0.34</v>
      </c>
      <c r="U55" s="385">
        <v>0.35499999999999998</v>
      </c>
      <c r="X55" s="1"/>
      <c r="Y55" s="1"/>
    </row>
    <row r="56" spans="1:25" ht="17.25" customHeight="1">
      <c r="A56" s="2"/>
      <c r="B56" s="2"/>
      <c r="C56" s="2"/>
      <c r="D56" s="382"/>
      <c r="E56" s="382"/>
      <c r="F56" s="147"/>
      <c r="G56" s="147"/>
      <c r="H56" s="148"/>
      <c r="I56" s="148"/>
      <c r="J56" s="148"/>
      <c r="K56" s="149"/>
      <c r="L56" s="100"/>
      <c r="M56" s="100"/>
      <c r="N56" s="2"/>
      <c r="Q56" s="137"/>
      <c r="R56" s="386"/>
      <c r="S56" s="386"/>
      <c r="T56" s="386"/>
      <c r="U56" s="386"/>
      <c r="X56" s="1"/>
      <c r="Y56" s="1"/>
    </row>
    <row r="57" spans="1:25" ht="17.25" customHeight="1">
      <c r="A57" s="2"/>
      <c r="B57" s="2"/>
      <c r="C57" s="2"/>
      <c r="D57" s="382"/>
      <c r="E57" s="382"/>
      <c r="F57" s="147"/>
      <c r="G57" s="147"/>
      <c r="H57" s="148"/>
      <c r="I57" s="148"/>
      <c r="J57" s="148"/>
      <c r="K57" s="149"/>
      <c r="L57" s="100"/>
      <c r="M57" s="100"/>
      <c r="N57" s="2"/>
      <c r="Q57" s="137"/>
      <c r="R57" s="386"/>
      <c r="S57" s="386"/>
      <c r="T57" s="386"/>
      <c r="U57" s="386"/>
      <c r="X57" s="1"/>
      <c r="Y57" s="1"/>
    </row>
    <row r="58" spans="1:25" ht="17.25" customHeight="1">
      <c r="A58" s="2"/>
      <c r="B58" s="2"/>
      <c r="C58" s="2"/>
      <c r="D58" s="382"/>
      <c r="E58" s="382"/>
      <c r="F58" s="147"/>
      <c r="G58" s="147"/>
      <c r="H58" s="148"/>
      <c r="I58" s="148"/>
      <c r="J58" s="148"/>
      <c r="K58" s="149"/>
      <c r="L58" s="100"/>
      <c r="M58" s="100"/>
      <c r="N58" s="2"/>
      <c r="Q58" s="137"/>
      <c r="R58" s="386"/>
      <c r="S58" s="386"/>
      <c r="T58" s="386"/>
      <c r="U58" s="386"/>
      <c r="X58" s="1"/>
      <c r="Y58" s="1"/>
    </row>
    <row r="59" spans="1:25" ht="17.25" customHeight="1">
      <c r="A59" s="2"/>
      <c r="B59" s="2"/>
      <c r="C59" s="2"/>
      <c r="D59" s="382"/>
      <c r="E59" s="382"/>
      <c r="F59" s="147"/>
      <c r="G59" s="147"/>
      <c r="H59" s="148"/>
      <c r="I59" s="148"/>
      <c r="J59" s="148"/>
      <c r="K59" s="149"/>
      <c r="L59" s="100"/>
      <c r="M59" s="100"/>
      <c r="N59" s="2"/>
      <c r="Q59" s="137"/>
      <c r="R59" s="386"/>
      <c r="S59" s="386"/>
      <c r="T59" s="386"/>
      <c r="U59" s="386"/>
      <c r="X59" s="1"/>
      <c r="Y59" s="1"/>
    </row>
    <row r="60" spans="1:25" ht="17.25" customHeight="1">
      <c r="A60" s="2"/>
      <c r="B60" s="2"/>
      <c r="C60" s="2"/>
      <c r="D60" s="382"/>
      <c r="E60" s="382"/>
      <c r="F60" s="147"/>
      <c r="G60" s="147"/>
      <c r="H60" s="148"/>
      <c r="I60" s="148"/>
      <c r="J60" s="148"/>
      <c r="K60" s="149"/>
      <c r="L60" s="100"/>
      <c r="M60" s="100"/>
      <c r="N60" s="2"/>
      <c r="Q60" s="137"/>
      <c r="R60" s="386"/>
      <c r="S60" s="386"/>
      <c r="T60" s="386"/>
      <c r="U60" s="386"/>
      <c r="X60" s="1"/>
      <c r="Y60" s="1"/>
    </row>
    <row r="61" spans="1:25" ht="17.25" customHeight="1">
      <c r="A61" s="2"/>
      <c r="B61" s="2"/>
      <c r="C61" s="2"/>
      <c r="D61" s="382"/>
      <c r="E61" s="382"/>
      <c r="F61" s="147"/>
      <c r="G61" s="147"/>
      <c r="H61" s="148"/>
      <c r="I61" s="148"/>
      <c r="J61" s="148"/>
      <c r="K61" s="149"/>
      <c r="L61" s="100"/>
      <c r="M61" s="100"/>
      <c r="N61" s="2"/>
      <c r="Q61" s="137"/>
      <c r="R61" s="386"/>
      <c r="S61" s="386"/>
      <c r="T61" s="386"/>
      <c r="U61" s="386"/>
      <c r="X61" s="1"/>
      <c r="Y61" s="1"/>
    </row>
    <row r="62" spans="1:25" ht="17.25" customHeight="1">
      <c r="A62" s="2"/>
      <c r="B62" s="2"/>
      <c r="C62" s="2"/>
      <c r="D62" s="382"/>
      <c r="E62" s="382"/>
      <c r="F62" s="147"/>
      <c r="G62" s="147"/>
      <c r="H62" s="148"/>
      <c r="I62" s="148"/>
      <c r="J62" s="148"/>
      <c r="K62" s="149"/>
      <c r="L62" s="100"/>
      <c r="M62" s="100"/>
      <c r="N62" s="2"/>
      <c r="Q62" s="137"/>
      <c r="R62" s="386"/>
      <c r="S62" s="386"/>
      <c r="T62" s="386"/>
      <c r="U62" s="386"/>
      <c r="X62" s="1"/>
      <c r="Y62" s="1"/>
    </row>
    <row r="63" spans="1:25" ht="17.25" customHeight="1">
      <c r="A63" s="2"/>
      <c r="B63" s="2"/>
      <c r="C63" s="2"/>
      <c r="D63" s="382"/>
      <c r="E63" s="382"/>
      <c r="F63" s="147"/>
      <c r="G63" s="147"/>
      <c r="H63" s="148"/>
      <c r="I63" s="148"/>
      <c r="J63" s="148"/>
      <c r="K63" s="149"/>
      <c r="L63" s="100"/>
      <c r="M63" s="100"/>
      <c r="N63" s="2"/>
      <c r="Q63" s="137"/>
      <c r="R63" s="386"/>
      <c r="S63" s="386"/>
      <c r="T63" s="386"/>
      <c r="U63" s="386"/>
      <c r="X63" s="1"/>
      <c r="Y63" s="1"/>
    </row>
    <row r="64" spans="1:25" ht="17.25" customHeight="1">
      <c r="A64" s="2"/>
      <c r="B64" s="2"/>
      <c r="C64" s="2"/>
      <c r="D64" s="382"/>
      <c r="E64" s="382"/>
      <c r="F64" s="147"/>
      <c r="G64" s="147"/>
      <c r="H64" s="148"/>
      <c r="I64" s="148"/>
      <c r="J64" s="148"/>
      <c r="K64" s="149"/>
      <c r="L64" s="100"/>
      <c r="M64" s="100"/>
      <c r="N64" s="2"/>
      <c r="Q64" s="137"/>
      <c r="R64" s="386"/>
      <c r="S64" s="386"/>
      <c r="T64" s="386"/>
      <c r="U64" s="386"/>
      <c r="X64" s="1"/>
      <c r="Y64" s="1"/>
    </row>
    <row r="65" spans="1:28" ht="17.25" customHeight="1">
      <c r="A65" s="2"/>
      <c r="B65" s="2"/>
      <c r="C65" s="2"/>
      <c r="D65" s="382"/>
      <c r="E65" s="382"/>
      <c r="F65" s="147"/>
      <c r="G65" s="147"/>
      <c r="H65" s="148"/>
      <c r="I65" s="148"/>
      <c r="J65" s="148"/>
      <c r="K65" s="149"/>
      <c r="L65" s="100"/>
      <c r="M65" s="100"/>
      <c r="N65" s="2"/>
      <c r="Q65" s="137"/>
      <c r="R65" s="386"/>
      <c r="S65" s="386"/>
      <c r="T65" s="386"/>
      <c r="U65" s="386"/>
      <c r="X65" s="1"/>
      <c r="Y65" s="1"/>
    </row>
    <row r="66" spans="1:28" ht="7.5" customHeight="1">
      <c r="A66" s="2"/>
      <c r="B66" s="2"/>
      <c r="C66" s="2"/>
      <c r="D66" s="2"/>
      <c r="E66" s="2"/>
      <c r="F66" s="2"/>
      <c r="G66" s="2"/>
      <c r="H66" s="2"/>
      <c r="I66" s="2"/>
      <c r="J66" s="2"/>
      <c r="K66" s="2"/>
      <c r="L66" s="100"/>
      <c r="M66" s="100"/>
      <c r="N66" s="2"/>
      <c r="X66" s="1"/>
      <c r="Y66" s="1"/>
    </row>
    <row r="67" spans="1:28" ht="17.25" customHeight="1" thickBot="1">
      <c r="A67" s="387" t="s">
        <v>20</v>
      </c>
      <c r="B67" s="387"/>
      <c r="C67" s="387"/>
      <c r="D67" s="387"/>
      <c r="E67" s="28"/>
      <c r="F67" s="95" t="str">
        <f t="shared" ref="F67:Y67" si="25">F1</f>
        <v>H16</v>
      </c>
      <c r="G67" s="95" t="str">
        <f t="shared" si="25"/>
        <v>H17</v>
      </c>
      <c r="H67" s="95" t="str">
        <f t="shared" si="25"/>
        <v>H18</v>
      </c>
      <c r="I67" s="95" t="str">
        <f t="shared" si="25"/>
        <v>H19</v>
      </c>
      <c r="J67" s="95" t="str">
        <f t="shared" si="25"/>
        <v>H20</v>
      </c>
      <c r="K67" s="95" t="str">
        <f t="shared" si="25"/>
        <v>H21</v>
      </c>
      <c r="L67" s="95" t="str">
        <f t="shared" si="25"/>
        <v>H22</v>
      </c>
      <c r="M67" s="95" t="str">
        <f t="shared" si="25"/>
        <v>H23</v>
      </c>
      <c r="N67" s="95" t="str">
        <f t="shared" si="25"/>
        <v>H24</v>
      </c>
      <c r="O67" s="95" t="str">
        <f t="shared" si="25"/>
        <v>H25</v>
      </c>
      <c r="P67" s="95" t="str">
        <f t="shared" si="25"/>
        <v>H26</v>
      </c>
      <c r="Q67" s="95" t="str">
        <f t="shared" si="25"/>
        <v>H27</v>
      </c>
      <c r="R67" s="95" t="str">
        <f t="shared" si="25"/>
        <v>H28</v>
      </c>
      <c r="S67" s="95" t="str">
        <f t="shared" si="25"/>
        <v>H29</v>
      </c>
      <c r="T67" s="95" t="str">
        <f t="shared" si="25"/>
        <v>H30</v>
      </c>
      <c r="U67" s="95" t="str">
        <f t="shared" si="25"/>
        <v>H31</v>
      </c>
      <c r="V67" s="95" t="str">
        <f t="shared" si="25"/>
        <v>R2</v>
      </c>
      <c r="W67" s="95" t="str">
        <f t="shared" si="25"/>
        <v>R3</v>
      </c>
      <c r="X67" s="95" t="str">
        <f t="shared" si="25"/>
        <v>R4</v>
      </c>
      <c r="Y67" s="95" t="str">
        <f t="shared" si="25"/>
        <v>R5</v>
      </c>
    </row>
    <row r="68" spans="1:28" ht="17.25" customHeight="1">
      <c r="A68" s="2"/>
      <c r="B68" s="2"/>
      <c r="C68" s="2"/>
      <c r="D68" s="37" t="s">
        <v>21</v>
      </c>
      <c r="E68" s="38"/>
      <c r="F68" s="73">
        <v>14559566</v>
      </c>
      <c r="G68" s="202">
        <v>14698439</v>
      </c>
      <c r="H68" s="203">
        <v>14830752</v>
      </c>
      <c r="I68" s="203">
        <v>15986821</v>
      </c>
      <c r="J68" s="203">
        <v>16238927</v>
      </c>
      <c r="K68" s="203">
        <v>15414328</v>
      </c>
      <c r="L68" s="204">
        <v>15173436</v>
      </c>
      <c r="M68" s="204">
        <v>14924673</v>
      </c>
      <c r="N68" s="204">
        <v>14055237</v>
      </c>
      <c r="O68" s="193">
        <v>14023751</v>
      </c>
      <c r="P68" s="193">
        <v>14351679</v>
      </c>
      <c r="Q68" s="193">
        <v>13590764</v>
      </c>
      <c r="R68" s="193">
        <v>13963619</v>
      </c>
      <c r="S68" s="193">
        <v>14008697</v>
      </c>
      <c r="T68" s="193">
        <v>13398641</v>
      </c>
      <c r="U68" s="193">
        <v>13965096</v>
      </c>
      <c r="V68" s="344">
        <v>13376070</v>
      </c>
      <c r="W68" s="344">
        <v>13741890</v>
      </c>
      <c r="X68" s="154">
        <v>13863727</v>
      </c>
      <c r="Y68" s="154">
        <v>13728287</v>
      </c>
      <c r="AB68" s="380"/>
    </row>
    <row r="69" spans="1:28" ht="17.25" customHeight="1">
      <c r="A69" s="2"/>
      <c r="B69" s="2"/>
      <c r="C69" s="2"/>
      <c r="D69" s="24" t="s">
        <v>22</v>
      </c>
      <c r="E69" s="25"/>
      <c r="F69" s="70">
        <v>845493</v>
      </c>
      <c r="G69" s="205">
        <v>1014244</v>
      </c>
      <c r="H69" s="206">
        <v>1423186</v>
      </c>
      <c r="I69" s="206">
        <v>640205</v>
      </c>
      <c r="J69" s="206">
        <v>612172</v>
      </c>
      <c r="K69" s="206">
        <v>577953</v>
      </c>
      <c r="L69" s="207">
        <v>565978</v>
      </c>
      <c r="M69" s="207">
        <v>551653</v>
      </c>
      <c r="N69" s="207">
        <v>522938</v>
      </c>
      <c r="O69" s="206">
        <v>504515</v>
      </c>
      <c r="P69" s="206">
        <v>483541</v>
      </c>
      <c r="Q69" s="206">
        <v>522867</v>
      </c>
      <c r="R69" s="206">
        <v>520102</v>
      </c>
      <c r="S69" s="206">
        <v>518764</v>
      </c>
      <c r="T69" s="206">
        <v>518576</v>
      </c>
      <c r="U69" s="206">
        <v>524475</v>
      </c>
      <c r="V69" s="341">
        <v>460272</v>
      </c>
      <c r="W69" s="341">
        <v>516867</v>
      </c>
      <c r="X69" s="151">
        <v>521529</v>
      </c>
      <c r="Y69" s="151">
        <v>542489</v>
      </c>
      <c r="AB69" s="380"/>
    </row>
    <row r="70" spans="1:28" ht="17.25" customHeight="1">
      <c r="A70" s="2"/>
      <c r="B70" s="2"/>
      <c r="C70" s="2"/>
      <c r="D70" s="24" t="s">
        <v>23</v>
      </c>
      <c r="E70" s="25"/>
      <c r="F70" s="70">
        <v>95951</v>
      </c>
      <c r="G70" s="205">
        <v>63658</v>
      </c>
      <c r="H70" s="206">
        <v>44840</v>
      </c>
      <c r="I70" s="206">
        <v>61595</v>
      </c>
      <c r="J70" s="206">
        <v>58139</v>
      </c>
      <c r="K70" s="206">
        <v>43738</v>
      </c>
      <c r="L70" s="207">
        <v>53205</v>
      </c>
      <c r="M70" s="207">
        <v>42318</v>
      </c>
      <c r="N70" s="207">
        <v>31492</v>
      </c>
      <c r="O70" s="206">
        <v>33466</v>
      </c>
      <c r="P70" s="206">
        <v>32186</v>
      </c>
      <c r="Q70" s="206">
        <v>24257</v>
      </c>
      <c r="R70" s="206">
        <v>12713</v>
      </c>
      <c r="S70" s="206">
        <v>25184</v>
      </c>
      <c r="T70" s="206">
        <v>25838</v>
      </c>
      <c r="U70" s="206">
        <v>11998</v>
      </c>
      <c r="V70" s="341">
        <v>11473</v>
      </c>
      <c r="W70" s="341">
        <v>10854</v>
      </c>
      <c r="X70" s="151">
        <v>5316</v>
      </c>
      <c r="Y70" s="151">
        <v>5139</v>
      </c>
      <c r="AB70" s="380"/>
    </row>
    <row r="71" spans="1:28" ht="17.25" customHeight="1">
      <c r="A71" s="2"/>
      <c r="B71" s="2"/>
      <c r="C71" s="2"/>
      <c r="D71" s="24" t="s">
        <v>24</v>
      </c>
      <c r="E71" s="25"/>
      <c r="F71" s="70">
        <v>16687</v>
      </c>
      <c r="G71" s="205">
        <v>26530</v>
      </c>
      <c r="H71" s="206">
        <v>44342</v>
      </c>
      <c r="I71" s="206">
        <v>50627</v>
      </c>
      <c r="J71" s="206">
        <v>19444</v>
      </c>
      <c r="K71" s="206">
        <v>14372</v>
      </c>
      <c r="L71" s="207">
        <v>12920</v>
      </c>
      <c r="M71" s="207">
        <v>31559</v>
      </c>
      <c r="N71" s="207">
        <v>22216</v>
      </c>
      <c r="O71" s="206">
        <v>49666</v>
      </c>
      <c r="P71" s="206">
        <v>89197</v>
      </c>
      <c r="Q71" s="206">
        <v>66545</v>
      </c>
      <c r="R71" s="206">
        <v>40752</v>
      </c>
      <c r="S71" s="206">
        <v>56227</v>
      </c>
      <c r="T71" s="206">
        <v>44897</v>
      </c>
      <c r="U71" s="206">
        <v>52003</v>
      </c>
      <c r="V71" s="341">
        <v>47470</v>
      </c>
      <c r="W71" s="341">
        <v>68687</v>
      </c>
      <c r="X71" s="151">
        <v>57622</v>
      </c>
      <c r="Y71" s="151">
        <v>66329</v>
      </c>
      <c r="AB71" s="380"/>
    </row>
    <row r="72" spans="1:28" ht="17.25" customHeight="1">
      <c r="A72" s="2"/>
      <c r="B72" s="2"/>
      <c r="C72" s="2"/>
      <c r="D72" s="24" t="s">
        <v>25</v>
      </c>
      <c r="E72" s="25"/>
      <c r="F72" s="70">
        <v>15451</v>
      </c>
      <c r="G72" s="205">
        <v>40005</v>
      </c>
      <c r="H72" s="206">
        <v>35310</v>
      </c>
      <c r="I72" s="206">
        <v>31416</v>
      </c>
      <c r="J72" s="206">
        <v>7434</v>
      </c>
      <c r="K72" s="206">
        <v>9508</v>
      </c>
      <c r="L72" s="207">
        <v>7134</v>
      </c>
      <c r="M72" s="207">
        <v>5618</v>
      </c>
      <c r="N72" s="207">
        <v>5580</v>
      </c>
      <c r="O72" s="206">
        <v>73419</v>
      </c>
      <c r="P72" s="206">
        <v>48031</v>
      </c>
      <c r="Q72" s="206">
        <v>59997</v>
      </c>
      <c r="R72" s="206">
        <v>22226</v>
      </c>
      <c r="S72" s="206">
        <v>52383</v>
      </c>
      <c r="T72" s="206">
        <v>32393</v>
      </c>
      <c r="U72" s="206">
        <v>27141</v>
      </c>
      <c r="V72" s="341">
        <v>46780</v>
      </c>
      <c r="W72" s="341">
        <v>74521</v>
      </c>
      <c r="X72" s="151">
        <v>40146</v>
      </c>
      <c r="Y72" s="151">
        <v>73080</v>
      </c>
      <c r="AB72" s="380"/>
    </row>
    <row r="73" spans="1:28" ht="17.25" customHeight="1">
      <c r="A73" s="2"/>
      <c r="B73" s="2"/>
      <c r="C73" s="2"/>
      <c r="D73" s="24" t="s">
        <v>26</v>
      </c>
      <c r="E73" s="25"/>
      <c r="F73" s="70">
        <v>1073936</v>
      </c>
      <c r="G73" s="205">
        <v>999432</v>
      </c>
      <c r="H73" s="206">
        <v>1055412</v>
      </c>
      <c r="I73" s="265">
        <v>1029635</v>
      </c>
      <c r="J73" s="206">
        <v>954702</v>
      </c>
      <c r="K73" s="206">
        <v>1006382</v>
      </c>
      <c r="L73" s="207">
        <v>1004654</v>
      </c>
      <c r="M73" s="207">
        <v>983903</v>
      </c>
      <c r="N73" s="207">
        <v>972678</v>
      </c>
      <c r="O73" s="206">
        <v>964387</v>
      </c>
      <c r="P73" s="206">
        <v>1170325</v>
      </c>
      <c r="Q73" s="206">
        <v>1971749</v>
      </c>
      <c r="R73" s="206">
        <v>1741151</v>
      </c>
      <c r="S73" s="206">
        <v>1770174</v>
      </c>
      <c r="T73" s="206">
        <v>1793059</v>
      </c>
      <c r="U73" s="206">
        <v>1723714</v>
      </c>
      <c r="V73" s="341">
        <v>2099914</v>
      </c>
      <c r="W73" s="341">
        <v>2265199</v>
      </c>
      <c r="X73" s="151">
        <v>2296903</v>
      </c>
      <c r="Y73" s="151">
        <v>2236478</v>
      </c>
      <c r="AB73" s="380"/>
    </row>
    <row r="74" spans="1:28" ht="17.25" customHeight="1">
      <c r="A74" s="2"/>
      <c r="B74" s="2"/>
      <c r="C74" s="2"/>
      <c r="D74" s="24" t="s">
        <v>27</v>
      </c>
      <c r="E74" s="25"/>
      <c r="F74" s="70">
        <v>116057</v>
      </c>
      <c r="G74" s="205">
        <v>113183</v>
      </c>
      <c r="H74" s="206">
        <v>108823</v>
      </c>
      <c r="I74" s="206">
        <v>112461</v>
      </c>
      <c r="J74" s="206">
        <v>109763</v>
      </c>
      <c r="K74" s="206">
        <v>117121</v>
      </c>
      <c r="L74" s="207">
        <v>112327</v>
      </c>
      <c r="M74" s="207">
        <v>112372</v>
      </c>
      <c r="N74" s="207">
        <v>101398</v>
      </c>
      <c r="O74" s="206">
        <v>98036</v>
      </c>
      <c r="P74" s="206">
        <v>88420</v>
      </c>
      <c r="Q74" s="206">
        <v>86354</v>
      </c>
      <c r="R74" s="206">
        <v>83521</v>
      </c>
      <c r="S74" s="206">
        <v>81343</v>
      </c>
      <c r="T74" s="206">
        <v>76189</v>
      </c>
      <c r="U74" s="206">
        <v>82414</v>
      </c>
      <c r="V74" s="341">
        <v>84525</v>
      </c>
      <c r="W74" s="341">
        <v>91195</v>
      </c>
      <c r="X74" s="151">
        <v>89936</v>
      </c>
      <c r="Y74" s="151">
        <v>122138</v>
      </c>
      <c r="AB74" s="380"/>
    </row>
    <row r="75" spans="1:28" ht="17.25" customHeight="1">
      <c r="A75" s="2"/>
      <c r="B75" s="2"/>
      <c r="C75" s="2"/>
      <c r="D75" s="24" t="s">
        <v>28</v>
      </c>
      <c r="E75" s="25"/>
      <c r="F75" s="70">
        <v>320662</v>
      </c>
      <c r="G75" s="205">
        <v>319729</v>
      </c>
      <c r="H75" s="206">
        <v>322555</v>
      </c>
      <c r="I75" s="206">
        <v>312535</v>
      </c>
      <c r="J75" s="206">
        <v>277665</v>
      </c>
      <c r="K75" s="206">
        <v>169324</v>
      </c>
      <c r="L75" s="207">
        <v>148741</v>
      </c>
      <c r="M75" s="207">
        <v>116688</v>
      </c>
      <c r="N75" s="207">
        <v>153373</v>
      </c>
      <c r="O75" s="206">
        <v>134555</v>
      </c>
      <c r="P75" s="206">
        <v>58737</v>
      </c>
      <c r="Q75" s="206">
        <v>103765</v>
      </c>
      <c r="R75" s="206">
        <v>100804</v>
      </c>
      <c r="S75" s="206">
        <v>143999</v>
      </c>
      <c r="T75" s="206">
        <v>149956</v>
      </c>
      <c r="U75" s="206">
        <v>82930</v>
      </c>
      <c r="V75" s="341"/>
      <c r="W75" s="341"/>
      <c r="X75" s="151">
        <v>14</v>
      </c>
      <c r="Y75" s="151">
        <v>5795</v>
      </c>
      <c r="AB75" s="380"/>
    </row>
    <row r="76" spans="1:28" ht="17.25" customHeight="1">
      <c r="A76" s="2"/>
      <c r="B76" s="2"/>
      <c r="C76" s="2"/>
      <c r="D76" s="24" t="s">
        <v>359</v>
      </c>
      <c r="E76" s="25"/>
      <c r="F76" s="70"/>
      <c r="G76" s="205"/>
      <c r="H76" s="206"/>
      <c r="I76" s="206"/>
      <c r="J76" s="206"/>
      <c r="K76" s="206"/>
      <c r="L76" s="207"/>
      <c r="M76" s="207"/>
      <c r="N76" s="207"/>
      <c r="O76" s="206"/>
      <c r="P76" s="206"/>
      <c r="Q76" s="206"/>
      <c r="R76" s="206"/>
      <c r="S76" s="206"/>
      <c r="T76" s="206"/>
      <c r="U76" s="206">
        <v>23538</v>
      </c>
      <c r="V76" s="341">
        <v>49954</v>
      </c>
      <c r="W76" s="341">
        <v>52818</v>
      </c>
      <c r="X76" s="151">
        <v>56263</v>
      </c>
      <c r="Y76" s="151">
        <v>67134</v>
      </c>
      <c r="AB76" s="380"/>
    </row>
    <row r="77" spans="1:28" ht="17.25" customHeight="1">
      <c r="A77" s="2"/>
      <c r="B77" s="2"/>
      <c r="C77" s="2"/>
      <c r="D77" s="24" t="s">
        <v>360</v>
      </c>
      <c r="E77" s="25"/>
      <c r="F77" s="70"/>
      <c r="G77" s="205"/>
      <c r="H77" s="206"/>
      <c r="I77" s="206"/>
      <c r="J77" s="206"/>
      <c r="K77" s="206"/>
      <c r="L77" s="207"/>
      <c r="M77" s="207"/>
      <c r="N77" s="207"/>
      <c r="O77" s="206"/>
      <c r="P77" s="206"/>
      <c r="Q77" s="206"/>
      <c r="R77" s="206"/>
      <c r="S77" s="206"/>
      <c r="T77" s="206"/>
      <c r="U77" s="206"/>
      <c r="V77" s="341">
        <v>85759</v>
      </c>
      <c r="W77" s="341">
        <v>173524</v>
      </c>
      <c r="X77" s="151">
        <v>223335</v>
      </c>
      <c r="Y77" s="151">
        <v>211190</v>
      </c>
      <c r="AB77" s="380"/>
    </row>
    <row r="78" spans="1:28" ht="17.25" customHeight="1">
      <c r="A78" s="2"/>
      <c r="B78" s="2"/>
      <c r="C78" s="2"/>
      <c r="D78" s="24" t="s">
        <v>29</v>
      </c>
      <c r="E78" s="25"/>
      <c r="F78" s="70">
        <v>421794</v>
      </c>
      <c r="G78" s="205">
        <v>439605</v>
      </c>
      <c r="H78" s="206">
        <v>344353</v>
      </c>
      <c r="I78" s="206">
        <v>88124</v>
      </c>
      <c r="J78" s="206">
        <v>156326</v>
      </c>
      <c r="K78" s="206">
        <v>178078</v>
      </c>
      <c r="L78" s="207">
        <v>167207</v>
      </c>
      <c r="M78" s="207">
        <v>162607</v>
      </c>
      <c r="N78" s="207">
        <v>42539</v>
      </c>
      <c r="O78" s="206">
        <v>43721</v>
      </c>
      <c r="P78" s="206">
        <v>40106</v>
      </c>
      <c r="Q78" s="206">
        <v>42166</v>
      </c>
      <c r="R78" s="206">
        <v>46601</v>
      </c>
      <c r="S78" s="206">
        <v>51634</v>
      </c>
      <c r="T78" s="206">
        <v>61999</v>
      </c>
      <c r="U78" s="206">
        <v>212661</v>
      </c>
      <c r="V78" s="341">
        <v>95796</v>
      </c>
      <c r="W78" s="341">
        <v>281309</v>
      </c>
      <c r="X78" s="151">
        <v>93810</v>
      </c>
      <c r="Y78" s="151">
        <v>91440</v>
      </c>
      <c r="AB78" s="380"/>
    </row>
    <row r="79" spans="1:28" ht="17.25" customHeight="1">
      <c r="A79" s="2"/>
      <c r="B79" s="2"/>
      <c r="C79" s="2"/>
      <c r="D79" s="24" t="s">
        <v>30</v>
      </c>
      <c r="E79" s="25"/>
      <c r="F79" s="70">
        <v>8895614</v>
      </c>
      <c r="G79" s="205">
        <v>9177603</v>
      </c>
      <c r="H79" s="206">
        <v>8964955</v>
      </c>
      <c r="I79" s="206">
        <v>8356533</v>
      </c>
      <c r="J79" s="206">
        <v>8837658</v>
      </c>
      <c r="K79" s="206">
        <v>9411912</v>
      </c>
      <c r="L79" s="207">
        <f>SUM(L80:L81)</f>
        <v>9699191</v>
      </c>
      <c r="M79" s="207">
        <f>SUM(M80:M81)</f>
        <v>9942539</v>
      </c>
      <c r="N79" s="207">
        <v>10579891</v>
      </c>
      <c r="O79" s="206">
        <f t="shared" ref="O79:U79" si="26">SUM(O80:O81)</f>
        <v>10807095</v>
      </c>
      <c r="P79" s="227">
        <f t="shared" si="26"/>
        <v>10962977</v>
      </c>
      <c r="Q79" s="227">
        <f t="shared" si="26"/>
        <v>10581992</v>
      </c>
      <c r="R79" s="227">
        <f t="shared" si="26"/>
        <v>10858596</v>
      </c>
      <c r="S79" s="227">
        <f t="shared" si="26"/>
        <v>10446029</v>
      </c>
      <c r="T79" s="227">
        <f t="shared" si="26"/>
        <v>11648474</v>
      </c>
      <c r="U79" s="227">
        <f t="shared" si="26"/>
        <v>11615196</v>
      </c>
      <c r="V79" s="342">
        <f>SUM(V80:V81)</f>
        <v>11303583</v>
      </c>
      <c r="W79" s="342">
        <f>SUM(W80:W81)</f>
        <v>12154764</v>
      </c>
      <c r="X79" s="152">
        <f>SUM(X80:X81)</f>
        <v>12169613</v>
      </c>
      <c r="Y79" s="152">
        <f>SUM(Y80:Y81)</f>
        <v>12718380</v>
      </c>
      <c r="AB79" s="380"/>
    </row>
    <row r="80" spans="1:28" ht="17.25" customHeight="1">
      <c r="A80" s="2"/>
      <c r="B80" s="2"/>
      <c r="C80" s="2"/>
      <c r="D80" s="33" t="s">
        <v>31</v>
      </c>
      <c r="E80" s="34"/>
      <c r="F80" s="70">
        <v>7559307</v>
      </c>
      <c r="G80" s="205">
        <v>7927487</v>
      </c>
      <c r="H80" s="206">
        <v>7821878</v>
      </c>
      <c r="I80" s="206">
        <v>7279457</v>
      </c>
      <c r="J80" s="206">
        <v>7756705</v>
      </c>
      <c r="K80" s="206">
        <v>8298898</v>
      </c>
      <c r="L80" s="207">
        <v>8540219</v>
      </c>
      <c r="M80" s="207">
        <v>8830438</v>
      </c>
      <c r="N80" s="207">
        <v>9499388</v>
      </c>
      <c r="O80" s="206">
        <v>9726004</v>
      </c>
      <c r="P80" s="206">
        <v>9879886</v>
      </c>
      <c r="Q80" s="206">
        <v>9505202</v>
      </c>
      <c r="R80" s="206">
        <v>9721739</v>
      </c>
      <c r="S80" s="206">
        <v>9421503</v>
      </c>
      <c r="T80" s="206">
        <v>9750394</v>
      </c>
      <c r="U80" s="206">
        <v>10273019</v>
      </c>
      <c r="V80" s="341">
        <v>10034124</v>
      </c>
      <c r="W80" s="341">
        <v>10648744</v>
      </c>
      <c r="X80" s="151">
        <v>10714232</v>
      </c>
      <c r="Y80" s="151">
        <v>11229939</v>
      </c>
      <c r="AB80" s="380"/>
    </row>
    <row r="81" spans="1:28" ht="17.25" customHeight="1">
      <c r="A81" s="2"/>
      <c r="B81" s="2"/>
      <c r="C81" s="2"/>
      <c r="D81" s="39" t="s">
        <v>32</v>
      </c>
      <c r="E81" s="52"/>
      <c r="F81" s="83">
        <v>1336307</v>
      </c>
      <c r="G81" s="208">
        <v>1250116</v>
      </c>
      <c r="H81" s="209">
        <v>1143077</v>
      </c>
      <c r="I81" s="209">
        <v>1077076</v>
      </c>
      <c r="J81" s="209">
        <v>1080953</v>
      </c>
      <c r="K81" s="209">
        <v>1113014</v>
      </c>
      <c r="L81" s="210">
        <v>1158972</v>
      </c>
      <c r="M81" s="210">
        <v>1112101</v>
      </c>
      <c r="N81" s="210">
        <v>1080503</v>
      </c>
      <c r="O81" s="231">
        <v>1081091</v>
      </c>
      <c r="P81" s="231">
        <v>1083091</v>
      </c>
      <c r="Q81" s="231">
        <v>1076790</v>
      </c>
      <c r="R81" s="231">
        <v>1136857</v>
      </c>
      <c r="S81" s="231">
        <v>1024526</v>
      </c>
      <c r="T81" s="231">
        <v>1898080</v>
      </c>
      <c r="U81" s="231">
        <v>1342177</v>
      </c>
      <c r="V81" s="351">
        <v>1269459</v>
      </c>
      <c r="W81" s="351">
        <v>1506020</v>
      </c>
      <c r="X81" s="163">
        <v>1455381</v>
      </c>
      <c r="Y81" s="163">
        <v>1488441</v>
      </c>
      <c r="AB81" s="380"/>
    </row>
    <row r="82" spans="1:28" ht="17.25" customHeight="1" thickBot="1">
      <c r="A82" s="2"/>
      <c r="B82" s="2"/>
      <c r="C82" s="2"/>
      <c r="D82" s="7" t="s">
        <v>94</v>
      </c>
      <c r="E82" s="8"/>
      <c r="F82" s="84">
        <v>26361211</v>
      </c>
      <c r="G82" s="266">
        <v>26892428</v>
      </c>
      <c r="H82" s="267">
        <v>27174528</v>
      </c>
      <c r="I82" s="267">
        <v>26669952</v>
      </c>
      <c r="J82" s="267">
        <v>27272230</v>
      </c>
      <c r="K82" s="267">
        <v>26942716</v>
      </c>
      <c r="L82" s="263">
        <f t="shared" ref="L82:Y82" si="27">SUM(L68:L79)</f>
        <v>26944793</v>
      </c>
      <c r="M82" s="263">
        <f t="shared" si="27"/>
        <v>26873930</v>
      </c>
      <c r="N82" s="264">
        <f t="shared" si="27"/>
        <v>26487342</v>
      </c>
      <c r="O82" s="225">
        <f t="shared" si="27"/>
        <v>26732611</v>
      </c>
      <c r="P82" s="225">
        <f t="shared" si="27"/>
        <v>27325199</v>
      </c>
      <c r="Q82" s="225">
        <f t="shared" si="27"/>
        <v>27050456</v>
      </c>
      <c r="R82" s="225">
        <f t="shared" si="27"/>
        <v>27390085</v>
      </c>
      <c r="S82" s="225">
        <f t="shared" si="27"/>
        <v>27154434</v>
      </c>
      <c r="T82" s="225">
        <f t="shared" si="27"/>
        <v>27750022</v>
      </c>
      <c r="U82" s="225">
        <f t="shared" si="27"/>
        <v>28321166</v>
      </c>
      <c r="V82" s="352">
        <f t="shared" ref="V82:X82" si="28">SUM(V68:V79)</f>
        <v>27661596</v>
      </c>
      <c r="W82" s="352">
        <f t="shared" si="28"/>
        <v>29431628</v>
      </c>
      <c r="X82" s="164">
        <f t="shared" si="28"/>
        <v>29418214</v>
      </c>
      <c r="Y82" s="164">
        <f t="shared" si="27"/>
        <v>29867879</v>
      </c>
      <c r="AB82" s="380"/>
    </row>
    <row r="83" spans="1:28" ht="17.25" customHeight="1">
      <c r="A83" s="2"/>
      <c r="B83" s="2"/>
      <c r="C83" s="2"/>
      <c r="D83" s="37" t="s">
        <v>33</v>
      </c>
      <c r="E83" s="38"/>
      <c r="F83" s="73">
        <v>23200</v>
      </c>
      <c r="G83" s="202">
        <v>23740</v>
      </c>
      <c r="H83" s="203">
        <v>25980</v>
      </c>
      <c r="I83" s="203">
        <v>25633</v>
      </c>
      <c r="J83" s="203">
        <v>23104</v>
      </c>
      <c r="K83" s="203">
        <v>22741</v>
      </c>
      <c r="L83" s="204">
        <v>21272</v>
      </c>
      <c r="M83" s="204">
        <v>20585</v>
      </c>
      <c r="N83" s="204">
        <v>19481</v>
      </c>
      <c r="O83" s="193">
        <v>17783</v>
      </c>
      <c r="P83" s="193">
        <v>15845</v>
      </c>
      <c r="Q83" s="193">
        <v>17276</v>
      </c>
      <c r="R83" s="193">
        <v>16335</v>
      </c>
      <c r="S83" s="193">
        <v>15173</v>
      </c>
      <c r="T83" s="193">
        <v>13717</v>
      </c>
      <c r="U83" s="193">
        <v>12101</v>
      </c>
      <c r="V83" s="344">
        <v>11551</v>
      </c>
      <c r="W83" s="344">
        <v>10544</v>
      </c>
      <c r="X83" s="154">
        <v>9248</v>
      </c>
      <c r="Y83" s="154">
        <v>7921</v>
      </c>
      <c r="AB83" s="380"/>
    </row>
    <row r="84" spans="1:28" ht="17.25" customHeight="1">
      <c r="A84" s="2"/>
      <c r="B84" s="2"/>
      <c r="C84" s="2"/>
      <c r="D84" s="24" t="s">
        <v>34</v>
      </c>
      <c r="E84" s="25"/>
      <c r="F84" s="70">
        <v>689688</v>
      </c>
      <c r="G84" s="205">
        <v>678375</v>
      </c>
      <c r="H84" s="206">
        <v>861081</v>
      </c>
      <c r="I84" s="206">
        <v>702634</v>
      </c>
      <c r="J84" s="206">
        <v>690136</v>
      </c>
      <c r="K84" s="206">
        <v>767597</v>
      </c>
      <c r="L84" s="207">
        <v>838566</v>
      </c>
      <c r="M84" s="207">
        <v>689211</v>
      </c>
      <c r="N84" s="207">
        <v>691211</v>
      </c>
      <c r="O84" s="206">
        <v>715839</v>
      </c>
      <c r="P84" s="206">
        <v>798235</v>
      </c>
      <c r="Q84" s="206">
        <v>834775</v>
      </c>
      <c r="R84" s="206">
        <v>714601</v>
      </c>
      <c r="S84" s="206">
        <v>698906</v>
      </c>
      <c r="T84" s="206">
        <v>684230</v>
      </c>
      <c r="U84" s="206">
        <v>663988</v>
      </c>
      <c r="V84" s="341">
        <v>689598</v>
      </c>
      <c r="W84" s="341">
        <v>673881</v>
      </c>
      <c r="X84" s="151">
        <v>720192</v>
      </c>
      <c r="Y84" s="151">
        <v>1014213</v>
      </c>
      <c r="AB84" s="380"/>
    </row>
    <row r="85" spans="1:28" ht="17.25" customHeight="1">
      <c r="A85" s="2"/>
      <c r="B85" s="2"/>
      <c r="C85" s="2"/>
      <c r="D85" s="24" t="s">
        <v>35</v>
      </c>
      <c r="E85" s="25"/>
      <c r="F85" s="70">
        <v>889191</v>
      </c>
      <c r="G85" s="205">
        <v>928714</v>
      </c>
      <c r="H85" s="206">
        <v>1006657</v>
      </c>
      <c r="I85" s="206">
        <v>974859</v>
      </c>
      <c r="J85" s="206">
        <v>899033</v>
      </c>
      <c r="K85" s="206">
        <v>831763</v>
      </c>
      <c r="L85" s="207">
        <v>787979</v>
      </c>
      <c r="M85" s="207">
        <v>813731</v>
      </c>
      <c r="N85" s="207">
        <v>788542</v>
      </c>
      <c r="O85" s="206">
        <v>782083</v>
      </c>
      <c r="P85" s="206">
        <v>779944</v>
      </c>
      <c r="Q85" s="206">
        <v>746574</v>
      </c>
      <c r="R85" s="206">
        <v>721092</v>
      </c>
      <c r="S85" s="206">
        <v>692518</v>
      </c>
      <c r="T85" s="206">
        <v>698942</v>
      </c>
      <c r="U85" s="206">
        <v>646079</v>
      </c>
      <c r="V85" s="341">
        <v>551811</v>
      </c>
      <c r="W85" s="341">
        <v>520140</v>
      </c>
      <c r="X85" s="151">
        <v>543022</v>
      </c>
      <c r="Y85" s="151">
        <v>523751</v>
      </c>
      <c r="AB85" s="380"/>
    </row>
    <row r="86" spans="1:28" ht="17.25" customHeight="1">
      <c r="A86" s="2"/>
      <c r="B86" s="2"/>
      <c r="C86" s="2"/>
      <c r="D86" s="24" t="s">
        <v>36</v>
      </c>
      <c r="E86" s="25"/>
      <c r="F86" s="70">
        <v>149153</v>
      </c>
      <c r="G86" s="205">
        <v>204475</v>
      </c>
      <c r="H86" s="206">
        <v>190147</v>
      </c>
      <c r="I86" s="206">
        <v>194317</v>
      </c>
      <c r="J86" s="206">
        <v>192822</v>
      </c>
      <c r="K86" s="206">
        <v>181886</v>
      </c>
      <c r="L86" s="207">
        <v>183799</v>
      </c>
      <c r="M86" s="207">
        <v>182626</v>
      </c>
      <c r="N86" s="207">
        <v>196762</v>
      </c>
      <c r="O86" s="206">
        <v>234836</v>
      </c>
      <c r="P86" s="206">
        <v>235606</v>
      </c>
      <c r="Q86" s="206">
        <v>231783</v>
      </c>
      <c r="R86" s="206">
        <v>227627</v>
      </c>
      <c r="S86" s="206">
        <v>282504</v>
      </c>
      <c r="T86" s="206">
        <v>282234</v>
      </c>
      <c r="U86" s="206">
        <v>316935</v>
      </c>
      <c r="V86" s="341">
        <v>306637</v>
      </c>
      <c r="W86" s="341">
        <v>312132</v>
      </c>
      <c r="X86" s="151">
        <v>305456</v>
      </c>
      <c r="Y86" s="151">
        <v>298873</v>
      </c>
      <c r="AB86" s="380"/>
    </row>
    <row r="87" spans="1:28" ht="17.25" customHeight="1">
      <c r="A87" s="2"/>
      <c r="B87" s="2"/>
      <c r="C87" s="2"/>
      <c r="D87" s="24" t="s">
        <v>37</v>
      </c>
      <c r="E87" s="25"/>
      <c r="F87" s="70">
        <v>4771478</v>
      </c>
      <c r="G87" s="205">
        <v>4867007</v>
      </c>
      <c r="H87" s="206">
        <v>4250587</v>
      </c>
      <c r="I87" s="206">
        <v>3955231</v>
      </c>
      <c r="J87" s="206">
        <v>4897403</v>
      </c>
      <c r="K87" s="206">
        <v>7178179</v>
      </c>
      <c r="L87" s="207">
        <v>5895929</v>
      </c>
      <c r="M87" s="207">
        <v>5158284</v>
      </c>
      <c r="N87" s="207">
        <v>5396234</v>
      </c>
      <c r="O87" s="206">
        <v>6395851</v>
      </c>
      <c r="P87" s="206">
        <v>6048194</v>
      </c>
      <c r="Q87" s="206">
        <v>7074129</v>
      </c>
      <c r="R87" s="206">
        <v>6911920</v>
      </c>
      <c r="S87" s="206">
        <v>5612928</v>
      </c>
      <c r="T87" s="206">
        <v>6823454</v>
      </c>
      <c r="U87" s="206">
        <v>8514047</v>
      </c>
      <c r="V87" s="341">
        <v>18987177</v>
      </c>
      <c r="W87" s="341">
        <v>11288753</v>
      </c>
      <c r="X87" s="151">
        <v>9739605</v>
      </c>
      <c r="Y87" s="151">
        <v>9257713</v>
      </c>
      <c r="AB87" s="380"/>
    </row>
    <row r="88" spans="1:28" ht="17.25" customHeight="1">
      <c r="A88" s="2"/>
      <c r="B88" s="2"/>
      <c r="C88" s="2"/>
      <c r="D88" s="24" t="s">
        <v>38</v>
      </c>
      <c r="E88" s="25"/>
      <c r="F88" s="70">
        <v>2416199</v>
      </c>
      <c r="G88" s="205">
        <v>3312222</v>
      </c>
      <c r="H88" s="206">
        <v>2153048</v>
      </c>
      <c r="I88" s="206">
        <v>2361043</v>
      </c>
      <c r="J88" s="206">
        <v>2394498</v>
      </c>
      <c r="K88" s="206">
        <v>2666602</v>
      </c>
      <c r="L88" s="207">
        <v>3085695</v>
      </c>
      <c r="M88" s="207">
        <v>2972301</v>
      </c>
      <c r="N88" s="207">
        <v>2921517</v>
      </c>
      <c r="O88" s="206">
        <v>3022887</v>
      </c>
      <c r="P88" s="206">
        <v>2870749</v>
      </c>
      <c r="Q88" s="206">
        <v>2857339</v>
      </c>
      <c r="R88" s="206">
        <v>3173808</v>
      </c>
      <c r="S88" s="206">
        <v>3404374</v>
      </c>
      <c r="T88" s="206">
        <v>3973248</v>
      </c>
      <c r="U88" s="206">
        <v>3673993</v>
      </c>
      <c r="V88" s="341">
        <v>4380554</v>
      </c>
      <c r="W88" s="341">
        <v>4842069</v>
      </c>
      <c r="X88" s="151">
        <v>3571409</v>
      </c>
      <c r="Y88" s="151">
        <v>3589385</v>
      </c>
      <c r="AB88" s="380"/>
    </row>
    <row r="89" spans="1:28" ht="17.25" customHeight="1">
      <c r="A89" s="2"/>
      <c r="B89" s="2"/>
      <c r="C89" s="2"/>
      <c r="D89" s="24" t="s">
        <v>39</v>
      </c>
      <c r="E89" s="25"/>
      <c r="F89" s="70">
        <v>411628</v>
      </c>
      <c r="G89" s="205">
        <v>176163</v>
      </c>
      <c r="H89" s="206">
        <v>766839</v>
      </c>
      <c r="I89" s="206">
        <v>448535</v>
      </c>
      <c r="J89" s="206">
        <v>133204</v>
      </c>
      <c r="K89" s="206">
        <v>221127</v>
      </c>
      <c r="L89" s="207">
        <v>434792</v>
      </c>
      <c r="M89" s="207">
        <v>341257</v>
      </c>
      <c r="N89" s="207">
        <v>388511</v>
      </c>
      <c r="O89" s="206">
        <v>495290</v>
      </c>
      <c r="P89" s="206">
        <v>534337</v>
      </c>
      <c r="Q89" s="206">
        <v>358646</v>
      </c>
      <c r="R89" s="206">
        <v>474484</v>
      </c>
      <c r="S89" s="206">
        <v>220115</v>
      </c>
      <c r="T89" s="206">
        <v>216071</v>
      </c>
      <c r="U89" s="206">
        <v>193564</v>
      </c>
      <c r="V89" s="341">
        <v>405258</v>
      </c>
      <c r="W89" s="341">
        <v>220955</v>
      </c>
      <c r="X89" s="151">
        <v>207521</v>
      </c>
      <c r="Y89" s="151">
        <v>533062</v>
      </c>
      <c r="AB89" s="380"/>
    </row>
    <row r="90" spans="1:28" ht="17.25" customHeight="1">
      <c r="A90" s="2"/>
      <c r="B90" s="2"/>
      <c r="C90" s="2"/>
      <c r="D90" s="24" t="s">
        <v>117</v>
      </c>
      <c r="E90" s="25"/>
      <c r="F90" s="70">
        <v>52362</v>
      </c>
      <c r="G90" s="205">
        <v>18</v>
      </c>
      <c r="H90" s="206">
        <v>600</v>
      </c>
      <c r="I90" s="206">
        <v>1000</v>
      </c>
      <c r="J90" s="206">
        <v>4111</v>
      </c>
      <c r="K90" s="206">
        <v>5786</v>
      </c>
      <c r="L90" s="207">
        <v>12472</v>
      </c>
      <c r="M90" s="207">
        <v>46821</v>
      </c>
      <c r="N90" s="207">
        <v>12534</v>
      </c>
      <c r="O90" s="206">
        <v>23639</v>
      </c>
      <c r="P90" s="206">
        <v>32554</v>
      </c>
      <c r="Q90" s="206">
        <v>65355</v>
      </c>
      <c r="R90" s="206">
        <v>71902</v>
      </c>
      <c r="S90" s="206">
        <v>57735</v>
      </c>
      <c r="T90" s="206">
        <v>189674</v>
      </c>
      <c r="U90" s="206">
        <v>57929</v>
      </c>
      <c r="V90" s="341">
        <v>95754</v>
      </c>
      <c r="W90" s="341">
        <v>121564</v>
      </c>
      <c r="X90" s="151">
        <v>188992</v>
      </c>
      <c r="Y90" s="151">
        <v>308622</v>
      </c>
      <c r="AB90" s="380"/>
    </row>
    <row r="91" spans="1:28" ht="17.25" customHeight="1">
      <c r="A91" s="2"/>
      <c r="B91" s="2"/>
      <c r="C91" s="2"/>
      <c r="D91" s="24" t="s">
        <v>41</v>
      </c>
      <c r="E91" s="25"/>
      <c r="F91" s="70">
        <v>3398223</v>
      </c>
      <c r="G91" s="205">
        <v>628037</v>
      </c>
      <c r="H91" s="206">
        <v>146247</v>
      </c>
      <c r="I91" s="206">
        <v>957537</v>
      </c>
      <c r="J91" s="206">
        <v>202205</v>
      </c>
      <c r="K91" s="206">
        <v>406642</v>
      </c>
      <c r="L91" s="207">
        <v>224933</v>
      </c>
      <c r="M91" s="207">
        <v>374852</v>
      </c>
      <c r="N91" s="207">
        <v>442309</v>
      </c>
      <c r="O91" s="206">
        <v>95234</v>
      </c>
      <c r="P91" s="206">
        <v>1748942</v>
      </c>
      <c r="Q91" s="206">
        <v>46747</v>
      </c>
      <c r="R91" s="206">
        <v>66687</v>
      </c>
      <c r="S91" s="206">
        <v>117388</v>
      </c>
      <c r="T91" s="206">
        <v>649286</v>
      </c>
      <c r="U91" s="206">
        <v>544068</v>
      </c>
      <c r="V91" s="341">
        <v>559037</v>
      </c>
      <c r="W91" s="341">
        <v>189585</v>
      </c>
      <c r="X91" s="151">
        <v>895797</v>
      </c>
      <c r="Y91" s="151">
        <v>179286</v>
      </c>
      <c r="AB91" s="380"/>
    </row>
    <row r="92" spans="1:28" ht="17.25" customHeight="1">
      <c r="A92" s="2"/>
      <c r="B92" s="2"/>
      <c r="C92" s="2"/>
      <c r="D92" s="24" t="s">
        <v>40</v>
      </c>
      <c r="E92" s="25"/>
      <c r="F92" s="70">
        <v>1359506</v>
      </c>
      <c r="G92" s="205">
        <v>1132516</v>
      </c>
      <c r="H92" s="206">
        <v>985356</v>
      </c>
      <c r="I92" s="206">
        <v>1105115</v>
      </c>
      <c r="J92" s="206">
        <v>706066</v>
      </c>
      <c r="K92" s="206">
        <v>848817</v>
      </c>
      <c r="L92" s="207">
        <v>785964</v>
      </c>
      <c r="M92" s="207">
        <v>888986</v>
      </c>
      <c r="N92" s="207">
        <v>1106189</v>
      </c>
      <c r="O92" s="206">
        <v>1074718</v>
      </c>
      <c r="P92" s="206">
        <v>1086407</v>
      </c>
      <c r="Q92" s="206">
        <v>749653</v>
      </c>
      <c r="R92" s="206">
        <v>1249235</v>
      </c>
      <c r="S92" s="206">
        <v>962190</v>
      </c>
      <c r="T92" s="206">
        <v>611252</v>
      </c>
      <c r="U92" s="206">
        <v>2258611</v>
      </c>
      <c r="V92" s="341">
        <v>2420201</v>
      </c>
      <c r="W92" s="341">
        <v>2789107</v>
      </c>
      <c r="X92" s="151">
        <v>3024341</v>
      </c>
      <c r="Y92" s="151">
        <v>1741454</v>
      </c>
      <c r="AB92" s="380"/>
    </row>
    <row r="93" spans="1:28" ht="17.25" customHeight="1">
      <c r="A93" s="2"/>
      <c r="B93" s="2"/>
      <c r="C93" s="2"/>
      <c r="D93" s="24" t="s">
        <v>42</v>
      </c>
      <c r="E93" s="25"/>
      <c r="F93" s="70">
        <v>2138374</v>
      </c>
      <c r="G93" s="205">
        <v>1706448</v>
      </c>
      <c r="H93" s="206">
        <v>1622838</v>
      </c>
      <c r="I93" s="206">
        <v>1954368</v>
      </c>
      <c r="J93" s="206">
        <v>2492349</v>
      </c>
      <c r="K93" s="206">
        <v>2680753</v>
      </c>
      <c r="L93" s="207">
        <v>2213804</v>
      </c>
      <c r="M93" s="207">
        <v>1925669</v>
      </c>
      <c r="N93" s="207">
        <v>1787907</v>
      </c>
      <c r="O93" s="206">
        <v>1796284</v>
      </c>
      <c r="P93" s="206">
        <v>1683646</v>
      </c>
      <c r="Q93" s="206">
        <v>1706967</v>
      </c>
      <c r="R93" s="206">
        <v>1736687</v>
      </c>
      <c r="S93" s="206">
        <v>1802603</v>
      </c>
      <c r="T93" s="206">
        <v>2118134</v>
      </c>
      <c r="U93" s="206">
        <v>2041717</v>
      </c>
      <c r="V93" s="341">
        <v>2123462</v>
      </c>
      <c r="W93" s="341">
        <v>2140611</v>
      </c>
      <c r="X93" s="151">
        <v>2523928</v>
      </c>
      <c r="Y93" s="151">
        <v>2184304</v>
      </c>
      <c r="AB93" s="380"/>
    </row>
    <row r="94" spans="1:28" ht="17.25" customHeight="1">
      <c r="A94" s="2"/>
      <c r="B94" s="2"/>
      <c r="C94" s="2"/>
      <c r="D94" s="24" t="s">
        <v>43</v>
      </c>
      <c r="E94" s="25"/>
      <c r="F94" s="70">
        <v>6178200</v>
      </c>
      <c r="G94" s="205">
        <v>6816000</v>
      </c>
      <c r="H94" s="206">
        <v>5290000</v>
      </c>
      <c r="I94" s="206">
        <v>7107200</v>
      </c>
      <c r="J94" s="206">
        <v>4195450</v>
      </c>
      <c r="K94" s="206">
        <v>3853071</v>
      </c>
      <c r="L94" s="207">
        <v>8435356</v>
      </c>
      <c r="M94" s="207">
        <v>4794631</v>
      </c>
      <c r="N94" s="207">
        <v>7793709</v>
      </c>
      <c r="O94" s="206">
        <v>5806726</v>
      </c>
      <c r="P94" s="206">
        <v>4805700</v>
      </c>
      <c r="Q94" s="206">
        <v>5997868</v>
      </c>
      <c r="R94" s="206">
        <v>8856453</v>
      </c>
      <c r="S94" s="206">
        <v>7977249</v>
      </c>
      <c r="T94" s="206">
        <v>8492138</v>
      </c>
      <c r="U94" s="206">
        <v>6980673</v>
      </c>
      <c r="V94" s="341">
        <v>8535599</v>
      </c>
      <c r="W94" s="341">
        <v>3812266</v>
      </c>
      <c r="X94" s="151">
        <v>3093804</v>
      </c>
      <c r="Y94" s="151">
        <v>4231900</v>
      </c>
      <c r="AB94" s="380"/>
    </row>
    <row r="95" spans="1:28" ht="17.25" customHeight="1">
      <c r="A95" s="2"/>
      <c r="B95" s="2"/>
      <c r="C95" s="2"/>
      <c r="D95" s="33" t="s">
        <v>176</v>
      </c>
      <c r="E95" s="25"/>
      <c r="F95" s="85">
        <f t="shared" ref="F95:O95" si="29">F94-F96-F97</f>
        <v>4205500</v>
      </c>
      <c r="G95" s="277">
        <f t="shared" si="29"/>
        <v>5290100</v>
      </c>
      <c r="H95" s="278">
        <f t="shared" si="29"/>
        <v>3965000</v>
      </c>
      <c r="I95" s="278">
        <f t="shared" si="29"/>
        <v>6018700</v>
      </c>
      <c r="J95" s="278">
        <f t="shared" si="29"/>
        <v>3175900</v>
      </c>
      <c r="K95" s="278">
        <f t="shared" si="29"/>
        <v>2270700</v>
      </c>
      <c r="L95" s="278">
        <f t="shared" si="29"/>
        <v>5786700</v>
      </c>
      <c r="M95" s="278">
        <f t="shared" si="29"/>
        <v>3053300</v>
      </c>
      <c r="N95" s="278">
        <f t="shared" si="29"/>
        <v>5682200</v>
      </c>
      <c r="O95" s="227">
        <f t="shared" si="29"/>
        <v>3316200</v>
      </c>
      <c r="P95" s="227">
        <f t="shared" ref="P95:Q95" si="30">P94-P96-P97</f>
        <v>2852800</v>
      </c>
      <c r="Q95" s="227">
        <f t="shared" si="30"/>
        <v>4169400</v>
      </c>
      <c r="R95" s="227">
        <f>R94-R96-R97</f>
        <v>7347400</v>
      </c>
      <c r="S95" s="227">
        <f>S94-S96-S97</f>
        <v>6381100</v>
      </c>
      <c r="T95" s="227">
        <f t="shared" ref="T95" si="31">T94-T96-T97</f>
        <v>6838800</v>
      </c>
      <c r="U95" s="227">
        <f>U94-U96-U97</f>
        <v>5577800</v>
      </c>
      <c r="V95" s="342">
        <f>V94-V96-V97</f>
        <v>7452900</v>
      </c>
      <c r="W95" s="342">
        <f>W94-W96-W97</f>
        <v>2741100</v>
      </c>
      <c r="X95" s="152">
        <f>X94-X96-X97</f>
        <v>2795300</v>
      </c>
      <c r="Y95" s="152">
        <f>Y94-Y96-Y97</f>
        <v>4019900</v>
      </c>
      <c r="AB95" s="380"/>
    </row>
    <row r="96" spans="1:28" ht="17.25" customHeight="1">
      <c r="A96" s="2"/>
      <c r="B96" s="2"/>
      <c r="C96" s="2"/>
      <c r="D96" s="33" t="s">
        <v>44</v>
      </c>
      <c r="E96" s="34"/>
      <c r="F96" s="70">
        <v>208900</v>
      </c>
      <c r="G96" s="205">
        <v>169000</v>
      </c>
      <c r="H96" s="206">
        <v>125300</v>
      </c>
      <c r="I96" s="206">
        <v>0</v>
      </c>
      <c r="J96" s="206">
        <v>0</v>
      </c>
      <c r="K96" s="206">
        <v>0</v>
      </c>
      <c r="L96" s="207">
        <v>0</v>
      </c>
      <c r="M96" s="207">
        <v>0</v>
      </c>
      <c r="N96" s="207">
        <v>0</v>
      </c>
      <c r="O96" s="206">
        <v>0</v>
      </c>
      <c r="P96" s="206">
        <v>0</v>
      </c>
      <c r="Q96" s="206">
        <v>0</v>
      </c>
      <c r="R96" s="206">
        <v>0</v>
      </c>
      <c r="S96" s="206">
        <v>0</v>
      </c>
      <c r="T96" s="206">
        <v>0</v>
      </c>
      <c r="U96" s="206">
        <v>0</v>
      </c>
      <c r="V96" s="341">
        <v>0</v>
      </c>
      <c r="W96" s="341">
        <v>0</v>
      </c>
      <c r="X96" s="151">
        <v>0</v>
      </c>
      <c r="Y96" s="151">
        <v>0</v>
      </c>
    </row>
    <row r="97" spans="1:28" ht="17.25" customHeight="1">
      <c r="A97" s="2"/>
      <c r="B97" s="2"/>
      <c r="C97" s="2"/>
      <c r="D97" s="39" t="s">
        <v>116</v>
      </c>
      <c r="E97" s="52"/>
      <c r="F97" s="83">
        <v>1763800</v>
      </c>
      <c r="G97" s="208">
        <v>1356900</v>
      </c>
      <c r="H97" s="209">
        <v>1199700</v>
      </c>
      <c r="I97" s="209">
        <v>1088500</v>
      </c>
      <c r="J97" s="209">
        <v>1019550</v>
      </c>
      <c r="K97" s="209">
        <v>1582371</v>
      </c>
      <c r="L97" s="210">
        <v>2648656</v>
      </c>
      <c r="M97" s="210">
        <v>1741331</v>
      </c>
      <c r="N97" s="210">
        <v>2111509</v>
      </c>
      <c r="O97" s="231">
        <v>2490526</v>
      </c>
      <c r="P97" s="231">
        <v>1952900</v>
      </c>
      <c r="Q97" s="231">
        <v>1828468</v>
      </c>
      <c r="R97" s="231">
        <v>1509053</v>
      </c>
      <c r="S97" s="231">
        <v>1596149</v>
      </c>
      <c r="T97" s="231">
        <v>1653338</v>
      </c>
      <c r="U97" s="231">
        <v>1402873</v>
      </c>
      <c r="V97" s="351">
        <v>1082699</v>
      </c>
      <c r="W97" s="351">
        <v>1071166</v>
      </c>
      <c r="X97" s="163">
        <v>298504</v>
      </c>
      <c r="Y97" s="163">
        <v>212000</v>
      </c>
    </row>
    <row r="98" spans="1:28" ht="18.75" customHeight="1">
      <c r="A98" s="2"/>
      <c r="B98" s="2"/>
      <c r="C98" s="2"/>
      <c r="D98" s="388" t="s">
        <v>128</v>
      </c>
      <c r="E98" s="136"/>
      <c r="F98" s="93">
        <v>48838413</v>
      </c>
      <c r="G98" s="215">
        <f>SUM(G82:G94)</f>
        <v>47366143</v>
      </c>
      <c r="H98" s="216">
        <f t="shared" ref="H98:O98" si="32">SUM(H82:H94)</f>
        <v>44473908</v>
      </c>
      <c r="I98" s="191">
        <f t="shared" si="32"/>
        <v>46457424</v>
      </c>
      <c r="J98" s="191">
        <f t="shared" si="32"/>
        <v>44102611</v>
      </c>
      <c r="K98" s="191">
        <f t="shared" si="32"/>
        <v>46607680</v>
      </c>
      <c r="L98" s="191">
        <f t="shared" si="32"/>
        <v>49865354</v>
      </c>
      <c r="M98" s="191">
        <f t="shared" si="32"/>
        <v>45082884</v>
      </c>
      <c r="N98" s="191">
        <f t="shared" si="32"/>
        <v>48032248</v>
      </c>
      <c r="O98" s="191">
        <f t="shared" si="32"/>
        <v>47193781</v>
      </c>
      <c r="P98" s="191">
        <f t="shared" ref="P98:Q98" si="33">SUM(P82:P94)</f>
        <v>47965358</v>
      </c>
      <c r="Q98" s="191">
        <f t="shared" si="33"/>
        <v>47737568</v>
      </c>
      <c r="R98" s="191">
        <f t="shared" ref="R98" si="34">SUM(R82:R94)</f>
        <v>51610916</v>
      </c>
      <c r="S98" s="191">
        <f t="shared" ref="S98" si="35">SUM(S82:S94)</f>
        <v>48998117</v>
      </c>
      <c r="T98" s="191">
        <f t="shared" ref="T98:Y98" si="36">SUM(T82:T94)</f>
        <v>52502402</v>
      </c>
      <c r="U98" s="191">
        <f t="shared" si="36"/>
        <v>54224871</v>
      </c>
      <c r="V98" s="353">
        <f t="shared" si="36"/>
        <v>66728235</v>
      </c>
      <c r="W98" s="353">
        <f t="shared" si="36"/>
        <v>56353235</v>
      </c>
      <c r="X98" s="165">
        <f t="shared" si="36"/>
        <v>54241529</v>
      </c>
      <c r="Y98" s="165">
        <f t="shared" si="36"/>
        <v>53738363</v>
      </c>
    </row>
    <row r="99" spans="1:28" ht="18.75" customHeight="1" thickBot="1">
      <c r="A99" s="2"/>
      <c r="B99" s="2"/>
      <c r="C99" s="2"/>
      <c r="D99" s="389"/>
      <c r="E99" s="121" t="s">
        <v>163</v>
      </c>
      <c r="F99" s="372">
        <v>26298566</v>
      </c>
      <c r="G99" s="275">
        <f>G130</f>
        <v>26463289</v>
      </c>
      <c r="H99" s="276">
        <f t="shared" ref="H99:O99" si="37">H130</f>
        <v>26703827</v>
      </c>
      <c r="I99" s="245">
        <f t="shared" si="37"/>
        <v>26046423</v>
      </c>
      <c r="J99" s="245">
        <f t="shared" si="37"/>
        <v>26599784</v>
      </c>
      <c r="K99" s="279">
        <f t="shared" si="37"/>
        <v>26814693</v>
      </c>
      <c r="L99" s="280">
        <f t="shared" si="37"/>
        <v>27841642</v>
      </c>
      <c r="M99" s="280">
        <f t="shared" si="37"/>
        <v>26806589</v>
      </c>
      <c r="N99" s="280">
        <f t="shared" si="37"/>
        <v>26885373</v>
      </c>
      <c r="O99" s="246">
        <f t="shared" si="37"/>
        <v>27486300</v>
      </c>
      <c r="P99" s="246">
        <f t="shared" ref="P99:U99" si="38">P130</f>
        <v>27529356</v>
      </c>
      <c r="Q99" s="246">
        <f t="shared" si="38"/>
        <v>27151100</v>
      </c>
      <c r="R99" s="246">
        <f t="shared" si="38"/>
        <v>27101001</v>
      </c>
      <c r="S99" s="246">
        <f t="shared" si="38"/>
        <v>27062269</v>
      </c>
      <c r="T99" s="246">
        <f t="shared" si="38"/>
        <v>26870472</v>
      </c>
      <c r="U99" s="246">
        <f t="shared" si="38"/>
        <v>27757622</v>
      </c>
      <c r="V99" s="354">
        <f t="shared" ref="V99" si="39">V130</f>
        <v>26900537</v>
      </c>
      <c r="W99" s="354">
        <f>W130</f>
        <v>28380986</v>
      </c>
      <c r="X99" s="166">
        <f>X130</f>
        <v>27627832</v>
      </c>
      <c r="Y99" s="166">
        <f>Y130</f>
        <v>27969064</v>
      </c>
    </row>
    <row r="100" spans="1:28">
      <c r="A100" s="2"/>
      <c r="B100" s="2"/>
      <c r="C100" s="2"/>
      <c r="D100" s="9"/>
      <c r="E100" s="9"/>
      <c r="F100" s="10"/>
      <c r="G100" s="10"/>
      <c r="H100" s="10"/>
      <c r="I100" s="10"/>
      <c r="J100" s="10"/>
      <c r="K100" s="11"/>
      <c r="L100" s="12"/>
      <c r="M100" s="12"/>
      <c r="N100" s="12"/>
      <c r="X100" s="1"/>
      <c r="Y100" s="1"/>
    </row>
    <row r="101" spans="1:28">
      <c r="A101" s="2"/>
      <c r="B101" s="2"/>
      <c r="C101" s="2"/>
      <c r="D101" s="9"/>
      <c r="E101" s="9"/>
      <c r="F101" s="10"/>
      <c r="G101" s="10"/>
      <c r="H101" s="10"/>
      <c r="I101" s="10"/>
      <c r="J101" s="10"/>
      <c r="K101" s="11"/>
      <c r="L101" s="102"/>
      <c r="M101" s="102"/>
      <c r="N101" s="31"/>
      <c r="Q101" s="31" t="s">
        <v>119</v>
      </c>
      <c r="R101" s="31" t="s">
        <v>119</v>
      </c>
      <c r="S101" s="31" t="s">
        <v>119</v>
      </c>
      <c r="T101" s="31" t="s">
        <v>119</v>
      </c>
      <c r="U101" s="31" t="s">
        <v>119</v>
      </c>
      <c r="V101" s="31" t="s">
        <v>119</v>
      </c>
      <c r="W101" s="31" t="s">
        <v>119</v>
      </c>
      <c r="X101" s="31" t="s">
        <v>119</v>
      </c>
      <c r="Y101" s="31" t="s">
        <v>119</v>
      </c>
    </row>
    <row r="102" spans="1:28" ht="17.25" customHeight="1" thickBot="1">
      <c r="A102" s="387" t="s">
        <v>120</v>
      </c>
      <c r="B102" s="387"/>
      <c r="C102" s="387"/>
      <c r="D102" s="387"/>
      <c r="E102" s="28"/>
      <c r="F102" s="95" t="str">
        <f t="shared" ref="F102:Y102" si="40">F1</f>
        <v>H16</v>
      </c>
      <c r="G102" s="95" t="str">
        <f t="shared" si="40"/>
        <v>H17</v>
      </c>
      <c r="H102" s="95" t="str">
        <f t="shared" si="40"/>
        <v>H18</v>
      </c>
      <c r="I102" s="95" t="str">
        <f t="shared" si="40"/>
        <v>H19</v>
      </c>
      <c r="J102" s="95" t="str">
        <f t="shared" si="40"/>
        <v>H20</v>
      </c>
      <c r="K102" s="95" t="str">
        <f t="shared" si="40"/>
        <v>H21</v>
      </c>
      <c r="L102" s="95" t="str">
        <f t="shared" si="40"/>
        <v>H22</v>
      </c>
      <c r="M102" s="95" t="str">
        <f t="shared" si="40"/>
        <v>H23</v>
      </c>
      <c r="N102" s="95" t="str">
        <f t="shared" si="40"/>
        <v>H24</v>
      </c>
      <c r="O102" s="95" t="str">
        <f t="shared" si="40"/>
        <v>H25</v>
      </c>
      <c r="P102" s="95" t="str">
        <f t="shared" si="40"/>
        <v>H26</v>
      </c>
      <c r="Q102" s="95" t="str">
        <f t="shared" si="40"/>
        <v>H27</v>
      </c>
      <c r="R102" s="95" t="str">
        <f t="shared" si="40"/>
        <v>H28</v>
      </c>
      <c r="S102" s="95" t="str">
        <f t="shared" si="40"/>
        <v>H29</v>
      </c>
      <c r="T102" s="95" t="str">
        <f t="shared" si="40"/>
        <v>H30</v>
      </c>
      <c r="U102" s="95" t="str">
        <f t="shared" si="40"/>
        <v>H31</v>
      </c>
      <c r="V102" s="95" t="str">
        <f t="shared" si="40"/>
        <v>R2</v>
      </c>
      <c r="W102" s="95" t="str">
        <f t="shared" si="40"/>
        <v>R3</v>
      </c>
      <c r="X102" s="95" t="str">
        <f t="shared" si="40"/>
        <v>R4</v>
      </c>
      <c r="Y102" s="95" t="str">
        <f t="shared" si="40"/>
        <v>R5</v>
      </c>
    </row>
    <row r="103" spans="1:28" ht="17.25" customHeight="1">
      <c r="A103" s="2"/>
      <c r="B103" s="2"/>
      <c r="C103" s="2"/>
      <c r="D103" s="37" t="s">
        <v>21</v>
      </c>
      <c r="E103" s="38"/>
      <c r="F103" s="73">
        <v>13684170</v>
      </c>
      <c r="G103" s="202">
        <v>13827076</v>
      </c>
      <c r="H103" s="203">
        <v>14003942</v>
      </c>
      <c r="I103" s="203">
        <v>15156076</v>
      </c>
      <c r="J103" s="203">
        <v>15419806</v>
      </c>
      <c r="K103" s="203">
        <v>14619056</v>
      </c>
      <c r="L103" s="204">
        <v>14381642</v>
      </c>
      <c r="M103" s="204">
        <v>14037726</v>
      </c>
      <c r="N103" s="204">
        <v>13228120</v>
      </c>
      <c r="O103" s="193">
        <v>13210419</v>
      </c>
      <c r="P103" s="193">
        <v>13547089</v>
      </c>
      <c r="Q103" s="193">
        <v>12809827</v>
      </c>
      <c r="R103" s="193">
        <v>13180152</v>
      </c>
      <c r="S103" s="193">
        <v>13229708</v>
      </c>
      <c r="T103" s="193">
        <v>12645864</v>
      </c>
      <c r="U103" s="193">
        <v>13207122</v>
      </c>
      <c r="V103" s="344">
        <v>12638421</v>
      </c>
      <c r="W103" s="344">
        <v>12981689</v>
      </c>
      <c r="X103" s="154">
        <v>13108230</v>
      </c>
      <c r="Y103" s="154">
        <v>12967638</v>
      </c>
      <c r="AB103" s="380"/>
    </row>
    <row r="104" spans="1:28" ht="17.25" customHeight="1">
      <c r="A104" s="2"/>
      <c r="B104" s="2"/>
      <c r="C104" s="2"/>
      <c r="D104" s="24" t="s">
        <v>22</v>
      </c>
      <c r="E104" s="25"/>
      <c r="F104" s="70">
        <v>845493</v>
      </c>
      <c r="G104" s="205">
        <v>1014244</v>
      </c>
      <c r="H104" s="206">
        <v>1423186</v>
      </c>
      <c r="I104" s="206">
        <v>640205</v>
      </c>
      <c r="J104" s="206">
        <v>612172</v>
      </c>
      <c r="K104" s="206">
        <v>577953</v>
      </c>
      <c r="L104" s="207">
        <v>565978</v>
      </c>
      <c r="M104" s="207">
        <v>551653</v>
      </c>
      <c r="N104" s="207">
        <v>522938</v>
      </c>
      <c r="O104" s="206">
        <v>504515</v>
      </c>
      <c r="P104" s="206">
        <v>483541</v>
      </c>
      <c r="Q104" s="206">
        <v>522867</v>
      </c>
      <c r="R104" s="206">
        <v>520102</v>
      </c>
      <c r="S104" s="206">
        <v>518764</v>
      </c>
      <c r="T104" s="206">
        <v>518576</v>
      </c>
      <c r="U104" s="206">
        <v>524475</v>
      </c>
      <c r="V104" s="341">
        <v>460272</v>
      </c>
      <c r="W104" s="341">
        <v>516867</v>
      </c>
      <c r="X104" s="151">
        <v>521529</v>
      </c>
      <c r="Y104" s="151">
        <v>542489</v>
      </c>
      <c r="AB104" s="380"/>
    </row>
    <row r="105" spans="1:28" ht="17.25" customHeight="1">
      <c r="A105" s="2"/>
      <c r="B105" s="2"/>
      <c r="C105" s="2"/>
      <c r="D105" s="24" t="s">
        <v>23</v>
      </c>
      <c r="E105" s="25"/>
      <c r="F105" s="70">
        <v>95951</v>
      </c>
      <c r="G105" s="205">
        <v>63658</v>
      </c>
      <c r="H105" s="206">
        <v>44840</v>
      </c>
      <c r="I105" s="206">
        <v>61595</v>
      </c>
      <c r="J105" s="206">
        <v>58139</v>
      </c>
      <c r="K105" s="206">
        <v>43738</v>
      </c>
      <c r="L105" s="207">
        <v>53205</v>
      </c>
      <c r="M105" s="207">
        <v>42318</v>
      </c>
      <c r="N105" s="207">
        <v>31492</v>
      </c>
      <c r="O105" s="206">
        <v>33466</v>
      </c>
      <c r="P105" s="206">
        <v>32186</v>
      </c>
      <c r="Q105" s="206">
        <v>24257</v>
      </c>
      <c r="R105" s="206">
        <v>12713</v>
      </c>
      <c r="S105" s="206">
        <v>25184</v>
      </c>
      <c r="T105" s="206">
        <v>25838</v>
      </c>
      <c r="U105" s="206">
        <v>11998</v>
      </c>
      <c r="V105" s="341">
        <v>11473</v>
      </c>
      <c r="W105" s="341">
        <v>10854</v>
      </c>
      <c r="X105" s="151">
        <v>5316</v>
      </c>
      <c r="Y105" s="151">
        <v>5139</v>
      </c>
      <c r="AB105" s="380"/>
    </row>
    <row r="106" spans="1:28" ht="17.25" customHeight="1">
      <c r="A106" s="2"/>
      <c r="B106" s="2"/>
      <c r="C106" s="2"/>
      <c r="D106" s="24" t="s">
        <v>24</v>
      </c>
      <c r="E106" s="25"/>
      <c r="F106" s="70">
        <v>16687</v>
      </c>
      <c r="G106" s="205">
        <v>26530</v>
      </c>
      <c r="H106" s="206">
        <v>44342</v>
      </c>
      <c r="I106" s="206">
        <v>50627</v>
      </c>
      <c r="J106" s="206">
        <v>19444</v>
      </c>
      <c r="K106" s="206">
        <v>14372</v>
      </c>
      <c r="L106" s="207">
        <v>12920</v>
      </c>
      <c r="M106" s="207">
        <v>31559</v>
      </c>
      <c r="N106" s="207">
        <v>22216</v>
      </c>
      <c r="O106" s="206">
        <v>49666</v>
      </c>
      <c r="P106" s="206">
        <v>89197</v>
      </c>
      <c r="Q106" s="206">
        <v>66545</v>
      </c>
      <c r="R106" s="206">
        <v>40752</v>
      </c>
      <c r="S106" s="206">
        <v>56227</v>
      </c>
      <c r="T106" s="206">
        <v>44897</v>
      </c>
      <c r="U106" s="206">
        <v>52003</v>
      </c>
      <c r="V106" s="341">
        <v>47470</v>
      </c>
      <c r="W106" s="341">
        <v>68687</v>
      </c>
      <c r="X106" s="151">
        <v>57622</v>
      </c>
      <c r="Y106" s="151">
        <v>66329</v>
      </c>
      <c r="AB106" s="380"/>
    </row>
    <row r="107" spans="1:28" ht="17.25" customHeight="1">
      <c r="A107" s="2"/>
      <c r="B107" s="2"/>
      <c r="C107" s="2"/>
      <c r="D107" s="24" t="s">
        <v>25</v>
      </c>
      <c r="E107" s="25"/>
      <c r="F107" s="70">
        <v>15451</v>
      </c>
      <c r="G107" s="205">
        <v>40005</v>
      </c>
      <c r="H107" s="206">
        <v>35310</v>
      </c>
      <c r="I107" s="206">
        <v>31416</v>
      </c>
      <c r="J107" s="206">
        <v>7434</v>
      </c>
      <c r="K107" s="206">
        <v>9508</v>
      </c>
      <c r="L107" s="207">
        <v>7134</v>
      </c>
      <c r="M107" s="207">
        <v>5618</v>
      </c>
      <c r="N107" s="207">
        <v>5580</v>
      </c>
      <c r="O107" s="206">
        <v>73419</v>
      </c>
      <c r="P107" s="206">
        <v>48031</v>
      </c>
      <c r="Q107" s="206">
        <v>59997</v>
      </c>
      <c r="R107" s="206">
        <v>22226</v>
      </c>
      <c r="S107" s="206">
        <v>52383</v>
      </c>
      <c r="T107" s="206">
        <v>32393</v>
      </c>
      <c r="U107" s="206">
        <v>27141</v>
      </c>
      <c r="V107" s="341">
        <v>46780</v>
      </c>
      <c r="W107" s="341">
        <v>74521</v>
      </c>
      <c r="X107" s="151">
        <v>40146</v>
      </c>
      <c r="Y107" s="151">
        <v>73080</v>
      </c>
      <c r="AB107" s="380"/>
    </row>
    <row r="108" spans="1:28" ht="17.25" customHeight="1">
      <c r="A108" s="2"/>
      <c r="B108" s="2"/>
      <c r="C108" s="2"/>
      <c r="D108" s="24" t="s">
        <v>26</v>
      </c>
      <c r="E108" s="25"/>
      <c r="F108" s="70">
        <v>1073936</v>
      </c>
      <c r="G108" s="205">
        <v>999432</v>
      </c>
      <c r="H108" s="206">
        <v>1055412</v>
      </c>
      <c r="I108" s="265">
        <v>1029635</v>
      </c>
      <c r="J108" s="206">
        <v>954702</v>
      </c>
      <c r="K108" s="206">
        <v>1006382</v>
      </c>
      <c r="L108" s="207">
        <v>1004654</v>
      </c>
      <c r="M108" s="207">
        <v>983903</v>
      </c>
      <c r="N108" s="207">
        <v>972678</v>
      </c>
      <c r="O108" s="206">
        <v>964387</v>
      </c>
      <c r="P108" s="206">
        <v>1170325</v>
      </c>
      <c r="Q108" s="206">
        <v>1971749</v>
      </c>
      <c r="R108" s="206">
        <v>1741151</v>
      </c>
      <c r="S108" s="206">
        <v>1770174</v>
      </c>
      <c r="T108" s="206">
        <v>1793059</v>
      </c>
      <c r="U108" s="206">
        <v>1723714</v>
      </c>
      <c r="V108" s="341">
        <v>2099914</v>
      </c>
      <c r="W108" s="341">
        <v>2265199</v>
      </c>
      <c r="X108" s="151">
        <v>2296903</v>
      </c>
      <c r="Y108" s="151">
        <v>2236478</v>
      </c>
      <c r="AB108" s="380"/>
    </row>
    <row r="109" spans="1:28" ht="17.25" customHeight="1">
      <c r="A109" s="2"/>
      <c r="B109" s="2"/>
      <c r="C109" s="2"/>
      <c r="D109" s="24" t="s">
        <v>27</v>
      </c>
      <c r="E109" s="25"/>
      <c r="F109" s="70">
        <v>116057</v>
      </c>
      <c r="G109" s="205">
        <v>113183</v>
      </c>
      <c r="H109" s="206">
        <v>108823</v>
      </c>
      <c r="I109" s="206">
        <v>112461</v>
      </c>
      <c r="J109" s="206">
        <v>109763</v>
      </c>
      <c r="K109" s="206">
        <v>117121</v>
      </c>
      <c r="L109" s="207">
        <v>112327</v>
      </c>
      <c r="M109" s="207">
        <v>112372</v>
      </c>
      <c r="N109" s="207">
        <v>101398</v>
      </c>
      <c r="O109" s="206">
        <v>98036</v>
      </c>
      <c r="P109" s="206">
        <v>88420</v>
      </c>
      <c r="Q109" s="206">
        <v>86354</v>
      </c>
      <c r="R109" s="206">
        <v>83521</v>
      </c>
      <c r="S109" s="206">
        <v>81343</v>
      </c>
      <c r="T109" s="206">
        <v>76189</v>
      </c>
      <c r="U109" s="206">
        <v>82414</v>
      </c>
      <c r="V109" s="341">
        <v>84525</v>
      </c>
      <c r="W109" s="341">
        <v>91195</v>
      </c>
      <c r="X109" s="151">
        <v>89936</v>
      </c>
      <c r="Y109" s="151">
        <v>122138</v>
      </c>
      <c r="AB109" s="380"/>
    </row>
    <row r="110" spans="1:28" ht="17.25" customHeight="1">
      <c r="A110" s="2"/>
      <c r="B110" s="2"/>
      <c r="C110" s="2"/>
      <c r="D110" s="24" t="s">
        <v>28</v>
      </c>
      <c r="E110" s="25"/>
      <c r="F110" s="70">
        <v>320662</v>
      </c>
      <c r="G110" s="205">
        <v>319729</v>
      </c>
      <c r="H110" s="206">
        <v>322555</v>
      </c>
      <c r="I110" s="206">
        <v>312535</v>
      </c>
      <c r="J110" s="206">
        <v>277665</v>
      </c>
      <c r="K110" s="206">
        <v>169324</v>
      </c>
      <c r="L110" s="207">
        <v>148741</v>
      </c>
      <c r="M110" s="207">
        <v>116688</v>
      </c>
      <c r="N110" s="207">
        <v>153373</v>
      </c>
      <c r="O110" s="206">
        <v>134555</v>
      </c>
      <c r="P110" s="206">
        <v>58737</v>
      </c>
      <c r="Q110" s="206">
        <v>103765</v>
      </c>
      <c r="R110" s="206">
        <v>100804</v>
      </c>
      <c r="S110" s="206">
        <v>143999</v>
      </c>
      <c r="T110" s="206">
        <v>149956</v>
      </c>
      <c r="U110" s="206">
        <f>82930+23538</f>
        <v>106468</v>
      </c>
      <c r="V110" s="341"/>
      <c r="W110" s="341"/>
      <c r="X110" s="151">
        <v>14</v>
      </c>
      <c r="Y110" s="151">
        <v>5795</v>
      </c>
      <c r="AB110" s="380"/>
    </row>
    <row r="111" spans="1:28" ht="17.25" customHeight="1">
      <c r="A111" s="2"/>
      <c r="B111" s="2"/>
      <c r="C111" s="2"/>
      <c r="D111" s="24" t="s">
        <v>359</v>
      </c>
      <c r="E111" s="25"/>
      <c r="F111" s="70"/>
      <c r="G111" s="205"/>
      <c r="H111" s="206"/>
      <c r="I111" s="206"/>
      <c r="J111" s="206"/>
      <c r="K111" s="206"/>
      <c r="L111" s="207"/>
      <c r="M111" s="207"/>
      <c r="N111" s="207"/>
      <c r="O111" s="206"/>
      <c r="P111" s="206"/>
      <c r="Q111" s="206"/>
      <c r="R111" s="206"/>
      <c r="S111" s="206"/>
      <c r="T111" s="206"/>
      <c r="U111" s="206"/>
      <c r="V111" s="341">
        <v>49954</v>
      </c>
      <c r="W111" s="341">
        <v>52818</v>
      </c>
      <c r="X111" s="151">
        <v>56263</v>
      </c>
      <c r="Y111" s="151">
        <v>67134</v>
      </c>
      <c r="AB111" s="380"/>
    </row>
    <row r="112" spans="1:28" ht="17.25" customHeight="1">
      <c r="A112" s="2"/>
      <c r="B112" s="2"/>
      <c r="C112" s="2"/>
      <c r="D112" s="24" t="s">
        <v>360</v>
      </c>
      <c r="E112" s="25"/>
      <c r="F112" s="70"/>
      <c r="G112" s="205"/>
      <c r="H112" s="206"/>
      <c r="I112" s="206"/>
      <c r="J112" s="206"/>
      <c r="K112" s="206"/>
      <c r="L112" s="207"/>
      <c r="M112" s="207"/>
      <c r="N112" s="207"/>
      <c r="O112" s="206"/>
      <c r="P112" s="206"/>
      <c r="Q112" s="206"/>
      <c r="R112" s="206"/>
      <c r="S112" s="206"/>
      <c r="T112" s="206"/>
      <c r="U112" s="206"/>
      <c r="V112" s="341">
        <v>85759</v>
      </c>
      <c r="W112" s="341">
        <v>173524</v>
      </c>
      <c r="X112" s="151">
        <v>223335</v>
      </c>
      <c r="Y112" s="151">
        <v>211190</v>
      </c>
      <c r="AB112" s="380"/>
    </row>
    <row r="113" spans="1:28" ht="17.25" customHeight="1">
      <c r="A113" s="2"/>
      <c r="B113" s="2"/>
      <c r="C113" s="2"/>
      <c r="D113" s="24" t="s">
        <v>29</v>
      </c>
      <c r="E113" s="25"/>
      <c r="F113" s="70">
        <v>421794</v>
      </c>
      <c r="G113" s="205">
        <v>439605</v>
      </c>
      <c r="H113" s="206">
        <v>344353</v>
      </c>
      <c r="I113" s="206">
        <v>88124</v>
      </c>
      <c r="J113" s="206">
        <v>156326</v>
      </c>
      <c r="K113" s="206">
        <v>178078</v>
      </c>
      <c r="L113" s="207">
        <v>167207</v>
      </c>
      <c r="M113" s="207">
        <v>162607</v>
      </c>
      <c r="N113" s="207">
        <v>42539</v>
      </c>
      <c r="O113" s="206">
        <v>43721</v>
      </c>
      <c r="P113" s="206">
        <v>40106</v>
      </c>
      <c r="Q113" s="206">
        <v>42166</v>
      </c>
      <c r="R113" s="206">
        <v>46601</v>
      </c>
      <c r="S113" s="206">
        <v>51634</v>
      </c>
      <c r="T113" s="206">
        <v>61999</v>
      </c>
      <c r="U113" s="206">
        <v>212661</v>
      </c>
      <c r="V113" s="341">
        <v>95796</v>
      </c>
      <c r="W113" s="341">
        <v>269002</v>
      </c>
      <c r="X113" s="151">
        <v>93810</v>
      </c>
      <c r="Y113" s="151">
        <v>91440</v>
      </c>
      <c r="AB113" s="380"/>
    </row>
    <row r="114" spans="1:28" ht="17.25" customHeight="1">
      <c r="A114" s="2"/>
      <c r="B114" s="2"/>
      <c r="C114" s="2"/>
      <c r="D114" s="24" t="s">
        <v>30</v>
      </c>
      <c r="E114" s="25"/>
      <c r="F114" s="70">
        <v>7559307</v>
      </c>
      <c r="G114" s="205">
        <f>SUM(G115:G116)</f>
        <v>7927487</v>
      </c>
      <c r="H114" s="206">
        <f t="shared" ref="H114:O114" si="41">SUM(H115:H116)</f>
        <v>7821878</v>
      </c>
      <c r="I114" s="206">
        <f t="shared" si="41"/>
        <v>7279457</v>
      </c>
      <c r="J114" s="206">
        <f t="shared" si="41"/>
        <v>7756705</v>
      </c>
      <c r="K114" s="206">
        <f t="shared" si="41"/>
        <v>8298898</v>
      </c>
      <c r="L114" s="207">
        <f t="shared" si="41"/>
        <v>8540219</v>
      </c>
      <c r="M114" s="207">
        <f t="shared" si="41"/>
        <v>8830438</v>
      </c>
      <c r="N114" s="207">
        <f t="shared" si="41"/>
        <v>9499388</v>
      </c>
      <c r="O114" s="206">
        <f t="shared" si="41"/>
        <v>9726004</v>
      </c>
      <c r="P114" s="227">
        <f t="shared" ref="P114:Q114" si="42">SUM(P115:P116)</f>
        <v>9879886</v>
      </c>
      <c r="Q114" s="227">
        <f t="shared" si="42"/>
        <v>9505202</v>
      </c>
      <c r="R114" s="227">
        <f t="shared" ref="R114" si="43">SUM(R115:R116)</f>
        <v>9721739</v>
      </c>
      <c r="S114" s="227">
        <f t="shared" ref="S114:Y114" si="44">SUM(S115:S116)</f>
        <v>9421503</v>
      </c>
      <c r="T114" s="227">
        <f t="shared" si="44"/>
        <v>9750394</v>
      </c>
      <c r="U114" s="227">
        <f t="shared" si="44"/>
        <v>10273019</v>
      </c>
      <c r="V114" s="342">
        <f t="shared" ref="V114:X114" si="45">SUM(V115:V116)</f>
        <v>10034124</v>
      </c>
      <c r="W114" s="342">
        <f t="shared" si="45"/>
        <v>10648744</v>
      </c>
      <c r="X114" s="152">
        <f t="shared" si="45"/>
        <v>10714232</v>
      </c>
      <c r="Y114" s="152">
        <f t="shared" si="44"/>
        <v>11229939</v>
      </c>
      <c r="AB114" s="380"/>
    </row>
    <row r="115" spans="1:28" ht="17.25" customHeight="1">
      <c r="A115" s="2"/>
      <c r="B115" s="2"/>
      <c r="C115" s="2"/>
      <c r="D115" s="33" t="s">
        <v>31</v>
      </c>
      <c r="E115" s="34"/>
      <c r="F115" s="70">
        <v>7559307</v>
      </c>
      <c r="G115" s="205">
        <v>7927487</v>
      </c>
      <c r="H115" s="206">
        <v>7821878</v>
      </c>
      <c r="I115" s="206">
        <v>7279457</v>
      </c>
      <c r="J115" s="206">
        <v>7756705</v>
      </c>
      <c r="K115" s="206">
        <v>8298898</v>
      </c>
      <c r="L115" s="207">
        <v>8540219</v>
      </c>
      <c r="M115" s="207">
        <v>8830438</v>
      </c>
      <c r="N115" s="207">
        <v>9499388</v>
      </c>
      <c r="O115" s="206">
        <v>9726004</v>
      </c>
      <c r="P115" s="206">
        <v>9879886</v>
      </c>
      <c r="Q115" s="206">
        <v>9505202</v>
      </c>
      <c r="R115" s="206">
        <v>9721739</v>
      </c>
      <c r="S115" s="206">
        <v>9421503</v>
      </c>
      <c r="T115" s="206">
        <v>9750394</v>
      </c>
      <c r="U115" s="206">
        <v>10273019</v>
      </c>
      <c r="V115" s="341">
        <v>10034124</v>
      </c>
      <c r="W115" s="341">
        <v>10648744</v>
      </c>
      <c r="X115" s="151">
        <v>10714232</v>
      </c>
      <c r="Y115" s="151">
        <v>11229939</v>
      </c>
      <c r="AB115" s="380"/>
    </row>
    <row r="116" spans="1:28" ht="17.25" customHeight="1">
      <c r="A116" s="2"/>
      <c r="B116" s="2"/>
      <c r="C116" s="2"/>
      <c r="D116" s="39" t="s">
        <v>32</v>
      </c>
      <c r="E116" s="52"/>
      <c r="F116" s="86"/>
      <c r="G116" s="208"/>
      <c r="H116" s="209"/>
      <c r="I116" s="209"/>
      <c r="J116" s="209"/>
      <c r="K116" s="209"/>
      <c r="L116" s="210"/>
      <c r="M116" s="210"/>
      <c r="N116" s="210"/>
      <c r="O116" s="231"/>
      <c r="P116" s="231"/>
      <c r="Q116" s="231"/>
      <c r="R116" s="231"/>
      <c r="S116" s="231"/>
      <c r="T116" s="231"/>
      <c r="U116" s="231"/>
      <c r="V116" s="351"/>
      <c r="W116" s="351"/>
      <c r="X116" s="163"/>
      <c r="Y116" s="163"/>
      <c r="AB116" s="380"/>
    </row>
    <row r="117" spans="1:28" ht="17.25" customHeight="1" thickBot="1">
      <c r="A117" s="2"/>
      <c r="B117" s="2"/>
      <c r="C117" s="2"/>
      <c r="D117" s="7" t="s">
        <v>94</v>
      </c>
      <c r="E117" s="8"/>
      <c r="F117" s="84">
        <v>24149508</v>
      </c>
      <c r="G117" s="266">
        <f>SUM(G103:G114)</f>
        <v>24770949</v>
      </c>
      <c r="H117" s="267">
        <f t="shared" ref="H117:N117" si="46">SUM(H103:H114)</f>
        <v>25204641</v>
      </c>
      <c r="I117" s="267">
        <f t="shared" si="46"/>
        <v>24762131</v>
      </c>
      <c r="J117" s="267">
        <f t="shared" si="46"/>
        <v>25372156</v>
      </c>
      <c r="K117" s="267">
        <f t="shared" si="46"/>
        <v>25034430</v>
      </c>
      <c r="L117" s="263">
        <f t="shared" si="46"/>
        <v>24994027</v>
      </c>
      <c r="M117" s="263">
        <f t="shared" si="46"/>
        <v>24874882</v>
      </c>
      <c r="N117" s="264">
        <f t="shared" si="46"/>
        <v>24579722</v>
      </c>
      <c r="O117" s="220">
        <f t="shared" ref="O117:T117" si="47">SUM(O103:O114)</f>
        <v>24838188</v>
      </c>
      <c r="P117" s="220">
        <f t="shared" si="47"/>
        <v>25437518</v>
      </c>
      <c r="Q117" s="220">
        <f t="shared" si="47"/>
        <v>25192729</v>
      </c>
      <c r="R117" s="220">
        <f t="shared" si="47"/>
        <v>25469761</v>
      </c>
      <c r="S117" s="225">
        <f t="shared" si="47"/>
        <v>25350919</v>
      </c>
      <c r="T117" s="225">
        <f t="shared" si="47"/>
        <v>25099165</v>
      </c>
      <c r="U117" s="225">
        <f>SUM(U103:U114)</f>
        <v>26221015</v>
      </c>
      <c r="V117" s="352">
        <f>SUM(V103:V114)</f>
        <v>25654488</v>
      </c>
      <c r="W117" s="352">
        <f>SUM(W103:W114)</f>
        <v>27153100</v>
      </c>
      <c r="X117" s="164">
        <f>SUM(X103:X114)</f>
        <v>27207336</v>
      </c>
      <c r="Y117" s="164">
        <f>SUM(Y103:Y114)</f>
        <v>27618789</v>
      </c>
      <c r="AB117" s="380"/>
    </row>
    <row r="118" spans="1:28" ht="17.25" customHeight="1">
      <c r="A118" s="2"/>
      <c r="B118" s="2"/>
      <c r="C118" s="2"/>
      <c r="D118" s="37" t="s">
        <v>33</v>
      </c>
      <c r="E118" s="38"/>
      <c r="F118" s="73">
        <v>23200</v>
      </c>
      <c r="G118" s="202">
        <v>23740</v>
      </c>
      <c r="H118" s="203">
        <v>25980</v>
      </c>
      <c r="I118" s="203">
        <v>25633</v>
      </c>
      <c r="J118" s="203">
        <v>23104</v>
      </c>
      <c r="K118" s="203">
        <v>22741</v>
      </c>
      <c r="L118" s="204">
        <v>21272</v>
      </c>
      <c r="M118" s="204">
        <v>20585</v>
      </c>
      <c r="N118" s="204">
        <v>19481</v>
      </c>
      <c r="O118" s="193">
        <v>17783</v>
      </c>
      <c r="P118" s="193">
        <v>15845</v>
      </c>
      <c r="Q118" s="193">
        <v>17276</v>
      </c>
      <c r="R118" s="193">
        <v>16335</v>
      </c>
      <c r="S118" s="193">
        <v>15173</v>
      </c>
      <c r="T118" s="193">
        <v>13717</v>
      </c>
      <c r="U118" s="193">
        <v>12101</v>
      </c>
      <c r="V118" s="344">
        <v>11551</v>
      </c>
      <c r="W118" s="344">
        <v>10544</v>
      </c>
      <c r="X118" s="154">
        <v>9248</v>
      </c>
      <c r="Y118" s="154">
        <v>7921</v>
      </c>
      <c r="AB118" s="380"/>
    </row>
    <row r="119" spans="1:28" ht="17.25" customHeight="1">
      <c r="A119" s="2"/>
      <c r="B119" s="2"/>
      <c r="C119" s="2"/>
      <c r="D119" s="24" t="s">
        <v>34</v>
      </c>
      <c r="E119" s="25"/>
      <c r="F119" s="70"/>
      <c r="G119" s="205">
        <v>762</v>
      </c>
      <c r="H119" s="206"/>
      <c r="I119" s="206"/>
      <c r="J119" s="206"/>
      <c r="K119" s="206"/>
      <c r="L119" s="207"/>
      <c r="M119" s="207">
        <v>244</v>
      </c>
      <c r="N119" s="207"/>
      <c r="O119" s="206"/>
      <c r="P119" s="206"/>
      <c r="Q119" s="206"/>
      <c r="R119" s="206"/>
      <c r="S119" s="206"/>
      <c r="T119" s="206"/>
      <c r="U119" s="206"/>
      <c r="V119" s="341"/>
      <c r="W119" s="341"/>
      <c r="X119" s="151">
        <v>3101</v>
      </c>
      <c r="Y119" s="151">
        <v>1603</v>
      </c>
      <c r="AB119" s="380"/>
    </row>
    <row r="120" spans="1:28" ht="17.25" customHeight="1">
      <c r="A120" s="2"/>
      <c r="B120" s="2"/>
      <c r="C120" s="2"/>
      <c r="D120" s="24" t="s">
        <v>35</v>
      </c>
      <c r="E120" s="25"/>
      <c r="F120" s="70">
        <v>54840</v>
      </c>
      <c r="G120" s="205">
        <v>55300</v>
      </c>
      <c r="H120" s="206">
        <v>66808</v>
      </c>
      <c r="I120" s="206">
        <v>67276</v>
      </c>
      <c r="J120" s="206">
        <v>67344</v>
      </c>
      <c r="K120" s="206">
        <v>47231</v>
      </c>
      <c r="L120" s="207">
        <v>46676</v>
      </c>
      <c r="M120" s="207">
        <v>44084</v>
      </c>
      <c r="N120" s="207">
        <v>43708</v>
      </c>
      <c r="O120" s="206">
        <v>42244</v>
      </c>
      <c r="P120" s="206">
        <v>36580</v>
      </c>
      <c r="Q120" s="206">
        <v>37259</v>
      </c>
      <c r="R120" s="206">
        <v>38338</v>
      </c>
      <c r="S120" s="206">
        <v>29568</v>
      </c>
      <c r="T120" s="206">
        <v>34744</v>
      </c>
      <c r="U120" s="206">
        <v>43739</v>
      </c>
      <c r="V120" s="341">
        <v>59718</v>
      </c>
      <c r="W120" s="341">
        <v>43459</v>
      </c>
      <c r="X120" s="151">
        <v>15108</v>
      </c>
      <c r="Y120" s="151">
        <v>13155</v>
      </c>
      <c r="AB120" s="380"/>
    </row>
    <row r="121" spans="1:28" ht="17.25" customHeight="1">
      <c r="A121" s="2"/>
      <c r="B121" s="2"/>
      <c r="C121" s="2"/>
      <c r="D121" s="24" t="s">
        <v>36</v>
      </c>
      <c r="E121" s="25"/>
      <c r="F121" s="70"/>
      <c r="G121" s="205"/>
      <c r="H121" s="206"/>
      <c r="I121" s="206"/>
      <c r="J121" s="206"/>
      <c r="K121" s="206"/>
      <c r="L121" s="207"/>
      <c r="M121" s="207"/>
      <c r="N121" s="207"/>
      <c r="O121" s="206"/>
      <c r="P121" s="206"/>
      <c r="Q121" s="206"/>
      <c r="R121" s="206"/>
      <c r="S121" s="206"/>
      <c r="T121" s="206"/>
      <c r="U121" s="206"/>
      <c r="V121" s="341"/>
      <c r="W121" s="341"/>
      <c r="X121" s="151"/>
      <c r="Y121" s="151"/>
      <c r="AB121" s="380"/>
    </row>
    <row r="122" spans="1:28" ht="17.25" customHeight="1">
      <c r="A122" s="2"/>
      <c r="B122" s="2"/>
      <c r="C122" s="2"/>
      <c r="D122" s="24" t="s">
        <v>37</v>
      </c>
      <c r="E122" s="25"/>
      <c r="F122" s="70"/>
      <c r="G122" s="205"/>
      <c r="H122" s="206"/>
      <c r="I122" s="206"/>
      <c r="J122" s="206"/>
      <c r="K122" s="206"/>
      <c r="L122" s="207"/>
      <c r="M122" s="207"/>
      <c r="N122" s="207"/>
      <c r="O122" s="206"/>
      <c r="P122" s="206"/>
      <c r="Q122" s="206"/>
      <c r="R122" s="206"/>
      <c r="S122" s="206"/>
      <c r="T122" s="206"/>
      <c r="U122" s="206"/>
      <c r="V122" s="341"/>
      <c r="W122" s="341"/>
      <c r="X122" s="151"/>
      <c r="Y122" s="151"/>
      <c r="AB122" s="380"/>
    </row>
    <row r="123" spans="1:28" ht="17.25" customHeight="1">
      <c r="A123" s="2"/>
      <c r="B123" s="2"/>
      <c r="C123" s="2"/>
      <c r="D123" s="24" t="s">
        <v>38</v>
      </c>
      <c r="E123" s="25"/>
      <c r="F123" s="70"/>
      <c r="G123" s="205"/>
      <c r="H123" s="206"/>
      <c r="I123" s="206"/>
      <c r="J123" s="206"/>
      <c r="K123" s="206"/>
      <c r="L123" s="207"/>
      <c r="M123" s="207"/>
      <c r="N123" s="207"/>
      <c r="O123" s="206"/>
      <c r="P123" s="206"/>
      <c r="Q123" s="206"/>
      <c r="R123" s="206"/>
      <c r="S123" s="206"/>
      <c r="T123" s="206"/>
      <c r="U123" s="206"/>
      <c r="V123" s="341"/>
      <c r="W123" s="341"/>
      <c r="X123" s="151"/>
      <c r="Y123" s="151"/>
      <c r="AB123" s="380"/>
    </row>
    <row r="124" spans="1:28" ht="17.25" customHeight="1">
      <c r="A124" s="2"/>
      <c r="B124" s="2"/>
      <c r="C124" s="2"/>
      <c r="D124" s="24" t="s">
        <v>39</v>
      </c>
      <c r="E124" s="25"/>
      <c r="F124" s="70">
        <v>80649</v>
      </c>
      <c r="G124" s="205">
        <v>79095</v>
      </c>
      <c r="H124" s="206">
        <v>69848</v>
      </c>
      <c r="I124" s="206">
        <v>82031</v>
      </c>
      <c r="J124" s="206">
        <v>101112</v>
      </c>
      <c r="K124" s="206">
        <v>111166</v>
      </c>
      <c r="L124" s="207">
        <v>112583</v>
      </c>
      <c r="M124" s="207">
        <v>106618</v>
      </c>
      <c r="N124" s="207">
        <v>102319</v>
      </c>
      <c r="O124" s="206">
        <v>85776</v>
      </c>
      <c r="P124" s="206">
        <v>86263</v>
      </c>
      <c r="Q124" s="206">
        <v>75030</v>
      </c>
      <c r="R124" s="206">
        <v>66004</v>
      </c>
      <c r="S124" s="206">
        <v>67451</v>
      </c>
      <c r="T124" s="206">
        <v>64388</v>
      </c>
      <c r="U124" s="206">
        <v>72360</v>
      </c>
      <c r="V124" s="341">
        <v>90811</v>
      </c>
      <c r="W124" s="341">
        <v>101490</v>
      </c>
      <c r="X124" s="151">
        <v>93771</v>
      </c>
      <c r="Y124" s="151">
        <v>97571</v>
      </c>
      <c r="AB124" s="380"/>
    </row>
    <row r="125" spans="1:28" ht="17.25" customHeight="1">
      <c r="A125" s="2"/>
      <c r="B125" s="2"/>
      <c r="C125" s="2"/>
      <c r="D125" s="24" t="s">
        <v>117</v>
      </c>
      <c r="E125" s="25"/>
      <c r="F125" s="70"/>
      <c r="G125" s="205"/>
      <c r="H125" s="206"/>
      <c r="I125" s="206"/>
      <c r="J125" s="206"/>
      <c r="K125" s="206"/>
      <c r="L125" s="207"/>
      <c r="M125" s="207"/>
      <c r="N125" s="207"/>
      <c r="O125" s="206"/>
      <c r="P125" s="206"/>
      <c r="Q125" s="206"/>
      <c r="R125" s="206"/>
      <c r="S125" s="206"/>
      <c r="T125" s="206"/>
      <c r="U125" s="206"/>
      <c r="V125" s="341"/>
      <c r="W125" s="341"/>
      <c r="X125" s="151"/>
      <c r="Y125" s="151"/>
      <c r="AB125" s="380"/>
    </row>
    <row r="126" spans="1:28" ht="17.25" customHeight="1">
      <c r="A126" s="2"/>
      <c r="B126" s="2"/>
      <c r="C126" s="2"/>
      <c r="D126" s="24" t="s">
        <v>41</v>
      </c>
      <c r="E126" s="25"/>
      <c r="F126" s="70"/>
      <c r="G126" s="205"/>
      <c r="H126" s="206"/>
      <c r="I126" s="206"/>
      <c r="J126" s="206"/>
      <c r="K126" s="206"/>
      <c r="L126" s="207"/>
      <c r="M126" s="207"/>
      <c r="N126" s="207"/>
      <c r="O126" s="206"/>
      <c r="P126" s="206"/>
      <c r="Q126" s="206"/>
      <c r="R126" s="206"/>
      <c r="S126" s="206"/>
      <c r="T126" s="206"/>
      <c r="U126" s="206"/>
      <c r="V126" s="341"/>
      <c r="W126" s="341"/>
      <c r="X126" s="151"/>
      <c r="Y126" s="151"/>
      <c r="AB126" s="380"/>
    </row>
    <row r="127" spans="1:28" ht="17.25" customHeight="1">
      <c r="A127" s="2"/>
      <c r="B127" s="2"/>
      <c r="C127" s="2"/>
      <c r="D127" s="24" t="s">
        <v>40</v>
      </c>
      <c r="E127" s="25"/>
      <c r="F127" s="70"/>
      <c r="G127" s="205"/>
      <c r="H127" s="206"/>
      <c r="I127" s="206"/>
      <c r="J127" s="206"/>
      <c r="K127" s="206"/>
      <c r="L127" s="207"/>
      <c r="M127" s="207"/>
      <c r="N127" s="207"/>
      <c r="O127" s="206"/>
      <c r="P127" s="206"/>
      <c r="Q127" s="206"/>
      <c r="R127" s="206"/>
      <c r="S127" s="206"/>
      <c r="T127" s="206"/>
      <c r="U127" s="206"/>
      <c r="V127" s="341"/>
      <c r="W127" s="341"/>
      <c r="X127" s="151"/>
      <c r="Y127" s="151"/>
      <c r="AB127" s="380"/>
    </row>
    <row r="128" spans="1:28" ht="17.25" customHeight="1">
      <c r="A128" s="2"/>
      <c r="B128" s="2"/>
      <c r="C128" s="2"/>
      <c r="D128" s="24" t="s">
        <v>42</v>
      </c>
      <c r="E128" s="25"/>
      <c r="F128" s="70">
        <v>17669</v>
      </c>
      <c r="G128" s="205">
        <v>7543</v>
      </c>
      <c r="H128" s="268">
        <v>11550</v>
      </c>
      <c r="I128" s="206">
        <v>20852</v>
      </c>
      <c r="J128" s="206">
        <v>16518</v>
      </c>
      <c r="K128" s="206">
        <v>16754</v>
      </c>
      <c r="L128" s="207">
        <v>18428</v>
      </c>
      <c r="M128" s="207">
        <v>18845</v>
      </c>
      <c r="N128" s="207">
        <v>28634</v>
      </c>
      <c r="O128" s="206">
        <v>11783</v>
      </c>
      <c r="P128" s="206">
        <v>250</v>
      </c>
      <c r="Q128" s="206">
        <v>338</v>
      </c>
      <c r="R128" s="206">
        <v>1510</v>
      </c>
      <c r="S128" s="206">
        <v>3009</v>
      </c>
      <c r="T128" s="206">
        <v>5120</v>
      </c>
      <c r="U128" s="206">
        <v>5534</v>
      </c>
      <c r="V128" s="341">
        <v>1270</v>
      </c>
      <c r="W128" s="341">
        <v>1227</v>
      </c>
      <c r="X128" s="151">
        <v>764</v>
      </c>
      <c r="Y128" s="151">
        <v>18025</v>
      </c>
      <c r="AB128" s="380"/>
    </row>
    <row r="129" spans="1:28" ht="17.25" customHeight="1">
      <c r="A129" s="2"/>
      <c r="B129" s="2"/>
      <c r="C129" s="2"/>
      <c r="D129" s="109" t="s">
        <v>43</v>
      </c>
      <c r="E129" s="110"/>
      <c r="F129" s="111">
        <v>1972700</v>
      </c>
      <c r="G129" s="269">
        <v>1525900</v>
      </c>
      <c r="H129" s="270">
        <v>1325000</v>
      </c>
      <c r="I129" s="270">
        <v>1088500</v>
      </c>
      <c r="J129" s="270">
        <v>1019550</v>
      </c>
      <c r="K129" s="270">
        <v>1582371</v>
      </c>
      <c r="L129" s="271">
        <v>2648656</v>
      </c>
      <c r="M129" s="271">
        <v>1741331</v>
      </c>
      <c r="N129" s="271">
        <v>2111509</v>
      </c>
      <c r="O129" s="231">
        <v>2490526</v>
      </c>
      <c r="P129" s="231">
        <v>1952900</v>
      </c>
      <c r="Q129" s="231">
        <v>1828468</v>
      </c>
      <c r="R129" s="231">
        <v>1509053</v>
      </c>
      <c r="S129" s="231">
        <v>1596149</v>
      </c>
      <c r="T129" s="231">
        <v>1653338</v>
      </c>
      <c r="U129" s="231">
        <v>1402873</v>
      </c>
      <c r="V129" s="351">
        <v>1082699</v>
      </c>
      <c r="W129" s="351">
        <v>1071166</v>
      </c>
      <c r="X129" s="163">
        <v>298504</v>
      </c>
      <c r="Y129" s="163">
        <v>212000</v>
      </c>
      <c r="AB129" s="380"/>
    </row>
    <row r="130" spans="1:28" ht="18" customHeight="1">
      <c r="A130" s="2"/>
      <c r="B130" s="2"/>
      <c r="C130" s="2"/>
      <c r="D130" s="388" t="s">
        <v>194</v>
      </c>
      <c r="E130" s="395"/>
      <c r="F130" s="108">
        <v>26298566</v>
      </c>
      <c r="G130" s="272">
        <f>SUM(G117:G129)</f>
        <v>26463289</v>
      </c>
      <c r="H130" s="273">
        <f t="shared" ref="H130:O130" si="48">SUM(H117:H129)</f>
        <v>26703827</v>
      </c>
      <c r="I130" s="274">
        <f t="shared" si="48"/>
        <v>26046423</v>
      </c>
      <c r="J130" s="274">
        <f t="shared" si="48"/>
        <v>26599784</v>
      </c>
      <c r="K130" s="274">
        <f t="shared" si="48"/>
        <v>26814693</v>
      </c>
      <c r="L130" s="212">
        <f t="shared" si="48"/>
        <v>27841642</v>
      </c>
      <c r="M130" s="212">
        <f t="shared" si="48"/>
        <v>26806589</v>
      </c>
      <c r="N130" s="212">
        <f t="shared" si="48"/>
        <v>26885373</v>
      </c>
      <c r="O130" s="191">
        <f t="shared" si="48"/>
        <v>27486300</v>
      </c>
      <c r="P130" s="191">
        <f t="shared" ref="P130:Q130" si="49">SUM(P117:P129)</f>
        <v>27529356</v>
      </c>
      <c r="Q130" s="191">
        <f t="shared" si="49"/>
        <v>27151100</v>
      </c>
      <c r="R130" s="191">
        <f t="shared" ref="R130" si="50">SUM(R117:R129)</f>
        <v>27101001</v>
      </c>
      <c r="S130" s="191">
        <f t="shared" ref="S130:Y130" si="51">SUM(S117:S129)</f>
        <v>27062269</v>
      </c>
      <c r="T130" s="191">
        <f t="shared" si="51"/>
        <v>26870472</v>
      </c>
      <c r="U130" s="191">
        <f t="shared" si="51"/>
        <v>27757622</v>
      </c>
      <c r="V130" s="353">
        <f t="shared" ref="V130:X130" si="52">SUM(V117:V129)</f>
        <v>26900537</v>
      </c>
      <c r="W130" s="353">
        <f t="shared" si="52"/>
        <v>28380986</v>
      </c>
      <c r="X130" s="165">
        <f t="shared" si="52"/>
        <v>27627832</v>
      </c>
      <c r="Y130" s="165">
        <f t="shared" si="51"/>
        <v>27969064</v>
      </c>
      <c r="AB130" s="380"/>
    </row>
    <row r="131" spans="1:28" ht="18" customHeight="1" thickBot="1">
      <c r="A131" s="2"/>
      <c r="B131" s="2"/>
      <c r="C131" s="2"/>
      <c r="D131" s="389"/>
      <c r="E131" s="396"/>
      <c r="F131" s="372">
        <v>24325866</v>
      </c>
      <c r="G131" s="275">
        <f>G130-G129</f>
        <v>24937389</v>
      </c>
      <c r="H131" s="276">
        <f t="shared" ref="H131:O131" si="53">H130-H129</f>
        <v>25378827</v>
      </c>
      <c r="I131" s="245">
        <f t="shared" si="53"/>
        <v>24957923</v>
      </c>
      <c r="J131" s="245">
        <f t="shared" si="53"/>
        <v>25580234</v>
      </c>
      <c r="K131" s="245">
        <f t="shared" si="53"/>
        <v>25232322</v>
      </c>
      <c r="L131" s="245">
        <f t="shared" si="53"/>
        <v>25192986</v>
      </c>
      <c r="M131" s="245">
        <f t="shared" si="53"/>
        <v>25065258</v>
      </c>
      <c r="N131" s="245">
        <f t="shared" si="53"/>
        <v>24773864</v>
      </c>
      <c r="O131" s="246">
        <f t="shared" si="53"/>
        <v>24995774</v>
      </c>
      <c r="P131" s="246">
        <f t="shared" ref="P131:Q131" si="54">P130-P129</f>
        <v>25576456</v>
      </c>
      <c r="Q131" s="246">
        <f t="shared" si="54"/>
        <v>25322632</v>
      </c>
      <c r="R131" s="246">
        <f t="shared" ref="R131" si="55">R130-R129</f>
        <v>25591948</v>
      </c>
      <c r="S131" s="246">
        <f t="shared" ref="S131:Y131" si="56">S130-S129</f>
        <v>25466120</v>
      </c>
      <c r="T131" s="246">
        <f t="shared" si="56"/>
        <v>25217134</v>
      </c>
      <c r="U131" s="246">
        <f t="shared" si="56"/>
        <v>26354749</v>
      </c>
      <c r="V131" s="354">
        <f t="shared" ref="V131:X131" si="57">V130-V129</f>
        <v>25817838</v>
      </c>
      <c r="W131" s="354">
        <f t="shared" si="57"/>
        <v>27309820</v>
      </c>
      <c r="X131" s="166">
        <f t="shared" si="57"/>
        <v>27329328</v>
      </c>
      <c r="Y131" s="166">
        <f t="shared" si="56"/>
        <v>27757064</v>
      </c>
      <c r="AB131" s="380"/>
    </row>
    <row r="132" spans="1:28" ht="9.75" customHeight="1">
      <c r="A132" s="2"/>
      <c r="B132" s="2"/>
      <c r="C132" s="2"/>
      <c r="D132" s="9"/>
      <c r="E132" s="9"/>
      <c r="F132" s="10"/>
      <c r="G132" s="10"/>
      <c r="H132" s="10"/>
      <c r="I132" s="10"/>
      <c r="J132" s="10"/>
      <c r="K132" s="11"/>
      <c r="L132" s="101"/>
      <c r="M132" s="101"/>
      <c r="N132" s="12"/>
      <c r="O132" s="106"/>
      <c r="P132" s="106"/>
      <c r="Q132" s="106"/>
      <c r="R132" s="106"/>
      <c r="S132" s="106"/>
      <c r="T132" s="106"/>
      <c r="U132" s="106"/>
      <c r="V132" s="106"/>
      <c r="W132" s="106"/>
      <c r="X132" s="106"/>
      <c r="Y132" s="106"/>
    </row>
    <row r="133" spans="1:28" ht="17.25" customHeight="1" thickBot="1">
      <c r="A133" s="387" t="s">
        <v>45</v>
      </c>
      <c r="B133" s="387"/>
      <c r="C133" s="387"/>
      <c r="D133" s="387"/>
      <c r="E133" s="28"/>
      <c r="F133" s="95" t="str">
        <f t="shared" ref="F133:Y133" si="58">F1</f>
        <v>H16</v>
      </c>
      <c r="G133" s="95" t="str">
        <f t="shared" si="58"/>
        <v>H17</v>
      </c>
      <c r="H133" s="95" t="str">
        <f t="shared" si="58"/>
        <v>H18</v>
      </c>
      <c r="I133" s="95" t="str">
        <f t="shared" si="58"/>
        <v>H19</v>
      </c>
      <c r="J133" s="95" t="str">
        <f t="shared" si="58"/>
        <v>H20</v>
      </c>
      <c r="K133" s="95" t="str">
        <f t="shared" si="58"/>
        <v>H21</v>
      </c>
      <c r="L133" s="95" t="str">
        <f t="shared" si="58"/>
        <v>H22</v>
      </c>
      <c r="M133" s="95" t="str">
        <f t="shared" si="58"/>
        <v>H23</v>
      </c>
      <c r="N133" s="95" t="str">
        <f t="shared" si="58"/>
        <v>H24</v>
      </c>
      <c r="O133" s="107" t="str">
        <f t="shared" si="58"/>
        <v>H25</v>
      </c>
      <c r="P133" s="107" t="str">
        <f t="shared" si="58"/>
        <v>H26</v>
      </c>
      <c r="Q133" s="107" t="str">
        <f t="shared" si="58"/>
        <v>H27</v>
      </c>
      <c r="R133" s="107" t="str">
        <f t="shared" si="58"/>
        <v>H28</v>
      </c>
      <c r="S133" s="107" t="str">
        <f t="shared" si="58"/>
        <v>H29</v>
      </c>
      <c r="T133" s="107" t="str">
        <f t="shared" si="58"/>
        <v>H30</v>
      </c>
      <c r="U133" s="107" t="str">
        <f t="shared" si="58"/>
        <v>H31</v>
      </c>
      <c r="V133" s="107" t="str">
        <f t="shared" si="58"/>
        <v>R2</v>
      </c>
      <c r="W133" s="107" t="str">
        <f t="shared" si="58"/>
        <v>R3</v>
      </c>
      <c r="X133" s="107" t="str">
        <f t="shared" si="58"/>
        <v>R4</v>
      </c>
      <c r="Y133" s="107" t="str">
        <f t="shared" si="58"/>
        <v>R5</v>
      </c>
    </row>
    <row r="134" spans="1:28" ht="17.25" customHeight="1">
      <c r="A134" s="2"/>
      <c r="B134" s="2"/>
      <c r="C134" s="2"/>
      <c r="D134" s="37" t="s">
        <v>48</v>
      </c>
      <c r="E134" s="38"/>
      <c r="F134" s="73">
        <f>3416702+1518634</f>
        <v>4935336</v>
      </c>
      <c r="G134" s="202">
        <v>4998516</v>
      </c>
      <c r="H134" s="203">
        <v>5288595</v>
      </c>
      <c r="I134" s="203">
        <v>6449466</v>
      </c>
      <c r="J134" s="203">
        <v>6756257</v>
      </c>
      <c r="K134" s="203">
        <f>4849195+1375292</f>
        <v>6224487</v>
      </c>
      <c r="L134" s="204">
        <f>4515400+1601765</f>
        <v>6117165</v>
      </c>
      <c r="M134" s="204">
        <f t="shared" ref="M134:R134" si="59">SUM(M135:M136)</f>
        <v>5828666</v>
      </c>
      <c r="N134" s="259">
        <f t="shared" si="59"/>
        <v>5440216</v>
      </c>
      <c r="O134" s="260">
        <f t="shared" si="59"/>
        <v>5398700</v>
      </c>
      <c r="P134" s="260">
        <f t="shared" si="59"/>
        <v>5810194</v>
      </c>
      <c r="Q134" s="260">
        <f t="shared" si="59"/>
        <v>5196423</v>
      </c>
      <c r="R134" s="260">
        <f t="shared" si="59"/>
        <v>5494304</v>
      </c>
      <c r="S134" s="260">
        <f t="shared" ref="S134:Y134" si="60">SUM(S135:S136)</f>
        <v>5386323</v>
      </c>
      <c r="T134" s="260">
        <f t="shared" si="60"/>
        <v>5179501</v>
      </c>
      <c r="U134" s="260">
        <f t="shared" si="60"/>
        <v>5553054</v>
      </c>
      <c r="V134" s="355">
        <f t="shared" ref="V134:X134" si="61">SUM(V135:V136)</f>
        <v>5121101</v>
      </c>
      <c r="W134" s="355">
        <f t="shared" si="61"/>
        <v>5054519</v>
      </c>
      <c r="X134" s="168">
        <f t="shared" si="61"/>
        <v>5234871</v>
      </c>
      <c r="Y134" s="168">
        <f t="shared" si="60"/>
        <v>5131449</v>
      </c>
    </row>
    <row r="135" spans="1:28" ht="17.25" customHeight="1">
      <c r="A135" s="2"/>
      <c r="B135" s="2"/>
      <c r="C135" s="2"/>
      <c r="D135" s="33" t="s">
        <v>49</v>
      </c>
      <c r="E135" s="34"/>
      <c r="F135" s="70">
        <v>3416702</v>
      </c>
      <c r="G135" s="205">
        <v>3478722</v>
      </c>
      <c r="H135" s="206">
        <v>3771810</v>
      </c>
      <c r="I135" s="206">
        <v>4813847</v>
      </c>
      <c r="J135" s="206">
        <v>4933123</v>
      </c>
      <c r="K135" s="206">
        <v>4849195</v>
      </c>
      <c r="L135" s="207">
        <v>4515400</v>
      </c>
      <c r="M135" s="207">
        <v>4300953</v>
      </c>
      <c r="N135" s="207">
        <v>4364158</v>
      </c>
      <c r="O135" s="206">
        <v>4271326</v>
      </c>
      <c r="P135" s="206">
        <v>4215903</v>
      </c>
      <c r="Q135" s="206">
        <v>4269651</v>
      </c>
      <c r="R135" s="206">
        <v>4323583</v>
      </c>
      <c r="S135" s="206">
        <v>4331403</v>
      </c>
      <c r="T135" s="206">
        <v>4278046</v>
      </c>
      <c r="U135" s="206">
        <v>4270207</v>
      </c>
      <c r="V135" s="341">
        <v>4277599</v>
      </c>
      <c r="W135" s="341">
        <v>4225607</v>
      </c>
      <c r="X135" s="151">
        <v>4333862</v>
      </c>
      <c r="Y135" s="151">
        <v>4219720</v>
      </c>
    </row>
    <row r="136" spans="1:28" ht="17.25" customHeight="1">
      <c r="A136" s="2"/>
      <c r="B136" s="2"/>
      <c r="C136" s="2"/>
      <c r="D136" s="33" t="s">
        <v>50</v>
      </c>
      <c r="E136" s="34"/>
      <c r="F136" s="70">
        <v>1518634</v>
      </c>
      <c r="G136" s="205">
        <v>1519794</v>
      </c>
      <c r="H136" s="206">
        <v>1516785</v>
      </c>
      <c r="I136" s="206">
        <v>1635619</v>
      </c>
      <c r="J136" s="206">
        <v>1823134</v>
      </c>
      <c r="K136" s="206">
        <v>1375292</v>
      </c>
      <c r="L136" s="207">
        <v>1601765</v>
      </c>
      <c r="M136" s="207">
        <v>1527713</v>
      </c>
      <c r="N136" s="207">
        <v>1076058</v>
      </c>
      <c r="O136" s="206">
        <v>1127374</v>
      </c>
      <c r="P136" s="206">
        <v>1594291</v>
      </c>
      <c r="Q136" s="206">
        <v>926772</v>
      </c>
      <c r="R136" s="206">
        <v>1170721</v>
      </c>
      <c r="S136" s="206">
        <v>1054920</v>
      </c>
      <c r="T136" s="206">
        <v>901455</v>
      </c>
      <c r="U136" s="206">
        <v>1282847</v>
      </c>
      <c r="V136" s="341">
        <v>843502</v>
      </c>
      <c r="W136" s="341">
        <v>828912</v>
      </c>
      <c r="X136" s="151">
        <v>901009</v>
      </c>
      <c r="Y136" s="151">
        <v>911729</v>
      </c>
    </row>
    <row r="137" spans="1:28" ht="17.25" customHeight="1">
      <c r="A137" s="2"/>
      <c r="B137" s="2"/>
      <c r="C137" s="2"/>
      <c r="D137" s="24" t="s">
        <v>51</v>
      </c>
      <c r="E137" s="25"/>
      <c r="F137" s="70">
        <v>7874231</v>
      </c>
      <c r="G137" s="205">
        <v>7976785</v>
      </c>
      <c r="H137" s="206">
        <v>7836357</v>
      </c>
      <c r="I137" s="206">
        <v>7816934</v>
      </c>
      <c r="J137" s="206">
        <v>7810238</v>
      </c>
      <c r="K137" s="206">
        <v>7591672</v>
      </c>
      <c r="L137" s="207">
        <v>7458199</v>
      </c>
      <c r="M137" s="207">
        <v>7325788</v>
      </c>
      <c r="N137" s="207">
        <v>6925518</v>
      </c>
      <c r="O137" s="206">
        <v>6865662</v>
      </c>
      <c r="P137" s="206">
        <v>6819154</v>
      </c>
      <c r="Q137" s="206">
        <v>6691438</v>
      </c>
      <c r="R137" s="206">
        <v>6747092</v>
      </c>
      <c r="S137" s="206">
        <v>6940768</v>
      </c>
      <c r="T137" s="206">
        <v>6554065</v>
      </c>
      <c r="U137" s="206">
        <v>6715505</v>
      </c>
      <c r="V137" s="341">
        <v>6604116</v>
      </c>
      <c r="W137" s="341">
        <v>6936479</v>
      </c>
      <c r="X137" s="151">
        <v>6891680</v>
      </c>
      <c r="Y137" s="151">
        <v>6862583</v>
      </c>
    </row>
    <row r="138" spans="1:28" ht="17.25" customHeight="1">
      <c r="A138" s="2"/>
      <c r="B138" s="2"/>
      <c r="C138" s="2"/>
      <c r="D138" s="24" t="s">
        <v>52</v>
      </c>
      <c r="E138" s="25"/>
      <c r="F138" s="70">
        <v>205526</v>
      </c>
      <c r="G138" s="205">
        <v>209046</v>
      </c>
      <c r="H138" s="206">
        <v>214528</v>
      </c>
      <c r="I138" s="206">
        <v>221356</v>
      </c>
      <c r="J138" s="206">
        <v>223124</v>
      </c>
      <c r="K138" s="206">
        <v>224940</v>
      </c>
      <c r="L138" s="207">
        <v>229166</v>
      </c>
      <c r="M138" s="207">
        <v>230293</v>
      </c>
      <c r="N138" s="207">
        <v>230609</v>
      </c>
      <c r="O138" s="206">
        <v>233087</v>
      </c>
      <c r="P138" s="206">
        <v>236946</v>
      </c>
      <c r="Q138" s="206">
        <v>242705</v>
      </c>
      <c r="R138" s="206">
        <v>284165</v>
      </c>
      <c r="S138" s="206">
        <v>294632</v>
      </c>
      <c r="T138" s="206">
        <v>302549</v>
      </c>
      <c r="U138" s="206">
        <v>313674</v>
      </c>
      <c r="V138" s="341">
        <v>325959</v>
      </c>
      <c r="W138" s="341">
        <v>336346</v>
      </c>
      <c r="X138" s="151">
        <v>348909</v>
      </c>
      <c r="Y138" s="151">
        <v>353183</v>
      </c>
    </row>
    <row r="139" spans="1:28" ht="17.25" customHeight="1">
      <c r="A139" s="2"/>
      <c r="B139" s="2"/>
      <c r="C139" s="2"/>
      <c r="D139" s="24" t="s">
        <v>53</v>
      </c>
      <c r="E139" s="25"/>
      <c r="F139" s="70">
        <v>645745</v>
      </c>
      <c r="G139" s="205">
        <v>620118</v>
      </c>
      <c r="H139" s="206">
        <v>640052</v>
      </c>
      <c r="I139" s="206">
        <v>647156</v>
      </c>
      <c r="J139" s="206">
        <v>610922</v>
      </c>
      <c r="K139" s="206">
        <v>560165</v>
      </c>
      <c r="L139" s="207">
        <v>567288</v>
      </c>
      <c r="M139" s="207">
        <v>643757</v>
      </c>
      <c r="N139" s="207">
        <v>621400</v>
      </c>
      <c r="O139" s="206">
        <v>701950</v>
      </c>
      <c r="P139" s="206">
        <v>669842</v>
      </c>
      <c r="Q139" s="206">
        <v>666720</v>
      </c>
      <c r="R139" s="206">
        <v>642454</v>
      </c>
      <c r="S139" s="206">
        <v>603360</v>
      </c>
      <c r="T139" s="206">
        <v>604432</v>
      </c>
      <c r="U139" s="206">
        <v>624302</v>
      </c>
      <c r="V139" s="341">
        <v>586753</v>
      </c>
      <c r="W139" s="341">
        <v>653973</v>
      </c>
      <c r="X139" s="151">
        <v>632400</v>
      </c>
      <c r="Y139" s="151">
        <v>620077</v>
      </c>
    </row>
    <row r="140" spans="1:28" ht="17.25" customHeight="1">
      <c r="A140" s="2"/>
      <c r="B140" s="2"/>
      <c r="C140" s="2"/>
      <c r="D140" s="24" t="s">
        <v>54</v>
      </c>
      <c r="E140" s="25"/>
      <c r="F140" s="70">
        <v>1116</v>
      </c>
      <c r="G140" s="205"/>
      <c r="H140" s="206">
        <v>95</v>
      </c>
      <c r="I140" s="206">
        <v>797</v>
      </c>
      <c r="J140" s="206"/>
      <c r="K140" s="206">
        <v>441</v>
      </c>
      <c r="L140" s="207"/>
      <c r="M140" s="207"/>
      <c r="N140" s="207"/>
      <c r="O140" s="206"/>
      <c r="P140" s="206"/>
      <c r="Q140" s="206"/>
      <c r="R140" s="206"/>
      <c r="S140" s="206"/>
      <c r="T140" s="206"/>
      <c r="U140" s="206"/>
      <c r="V140" s="341"/>
      <c r="W140" s="341"/>
      <c r="X140" s="151"/>
      <c r="Y140" s="151"/>
    </row>
    <row r="141" spans="1:28" ht="17.25" customHeight="1">
      <c r="A141" s="2"/>
      <c r="B141" s="2"/>
      <c r="C141" s="2"/>
      <c r="D141" s="24" t="s">
        <v>55</v>
      </c>
      <c r="E141" s="25"/>
      <c r="F141" s="70">
        <v>897612</v>
      </c>
      <c r="G141" s="205">
        <v>893974</v>
      </c>
      <c r="H141" s="206">
        <v>851125</v>
      </c>
      <c r="I141" s="206">
        <v>851112</v>
      </c>
      <c r="J141" s="206">
        <v>838386</v>
      </c>
      <c r="K141" s="206">
        <v>812623</v>
      </c>
      <c r="L141" s="207">
        <f>9824+791794</f>
        <v>801618</v>
      </c>
      <c r="M141" s="207">
        <f t="shared" ref="M141:R141" si="62">SUM(M142:M143)</f>
        <v>896169</v>
      </c>
      <c r="N141" s="229">
        <f t="shared" si="62"/>
        <v>837494</v>
      </c>
      <c r="O141" s="227">
        <f t="shared" si="62"/>
        <v>824352</v>
      </c>
      <c r="P141" s="227">
        <f t="shared" si="62"/>
        <v>815543</v>
      </c>
      <c r="Q141" s="227">
        <f t="shared" si="62"/>
        <v>793478</v>
      </c>
      <c r="R141" s="227">
        <f t="shared" si="62"/>
        <v>795604</v>
      </c>
      <c r="S141" s="227">
        <f t="shared" ref="S141:Y141" si="63">SUM(S142:S143)</f>
        <v>783614</v>
      </c>
      <c r="T141" s="227">
        <f t="shared" si="63"/>
        <v>758094</v>
      </c>
      <c r="U141" s="227">
        <f t="shared" si="63"/>
        <v>758561</v>
      </c>
      <c r="V141" s="342">
        <f t="shared" ref="V141:X141" si="64">SUM(V142:V143)</f>
        <v>738141</v>
      </c>
      <c r="W141" s="342">
        <f t="shared" si="64"/>
        <v>760573</v>
      </c>
      <c r="X141" s="152">
        <f t="shared" si="64"/>
        <v>755867</v>
      </c>
      <c r="Y141" s="152">
        <f t="shared" si="63"/>
        <v>760995</v>
      </c>
    </row>
    <row r="142" spans="1:28" ht="17.25" customHeight="1">
      <c r="A142" s="2"/>
      <c r="B142" s="2"/>
      <c r="C142" s="2"/>
      <c r="D142" s="33" t="s">
        <v>56</v>
      </c>
      <c r="E142" s="34"/>
      <c r="F142" s="70">
        <v>22216</v>
      </c>
      <c r="G142" s="205">
        <v>22611</v>
      </c>
      <c r="H142" s="206">
        <v>24315</v>
      </c>
      <c r="I142" s="206">
        <v>20367</v>
      </c>
      <c r="J142" s="206">
        <v>19265</v>
      </c>
      <c r="K142" s="206">
        <v>17352</v>
      </c>
      <c r="L142" s="207">
        <v>9824</v>
      </c>
      <c r="M142" s="207">
        <v>9222</v>
      </c>
      <c r="N142" s="207">
        <v>10377</v>
      </c>
      <c r="O142" s="206">
        <v>11020</v>
      </c>
      <c r="P142" s="206">
        <v>10953</v>
      </c>
      <c r="Q142" s="206">
        <v>12541</v>
      </c>
      <c r="R142" s="206">
        <v>12137</v>
      </c>
      <c r="S142" s="206">
        <v>4625</v>
      </c>
      <c r="T142" s="206">
        <v>5317</v>
      </c>
      <c r="U142" s="206">
        <v>587</v>
      </c>
      <c r="V142" s="341">
        <v>492</v>
      </c>
      <c r="W142" s="341">
        <v>372</v>
      </c>
      <c r="X142" s="151">
        <v>370</v>
      </c>
      <c r="Y142" s="151">
        <v>346</v>
      </c>
    </row>
    <row r="143" spans="1:28" ht="17.25" customHeight="1">
      <c r="A143" s="2"/>
      <c r="B143" s="2"/>
      <c r="C143" s="2"/>
      <c r="D143" s="39" t="s">
        <v>57</v>
      </c>
      <c r="E143" s="52"/>
      <c r="F143" s="83">
        <v>875396</v>
      </c>
      <c r="G143" s="208">
        <v>871363</v>
      </c>
      <c r="H143" s="209">
        <v>826810</v>
      </c>
      <c r="I143" s="209">
        <v>830745</v>
      </c>
      <c r="J143" s="209">
        <v>819121</v>
      </c>
      <c r="K143" s="209">
        <v>795271</v>
      </c>
      <c r="L143" s="210">
        <v>791794</v>
      </c>
      <c r="M143" s="210">
        <v>886947</v>
      </c>
      <c r="N143" s="210">
        <v>827117</v>
      </c>
      <c r="O143" s="231">
        <v>813332</v>
      </c>
      <c r="P143" s="231">
        <v>804590</v>
      </c>
      <c r="Q143" s="231">
        <v>780937</v>
      </c>
      <c r="R143" s="231">
        <v>783467</v>
      </c>
      <c r="S143" s="231">
        <v>778989</v>
      </c>
      <c r="T143" s="231">
        <v>752777</v>
      </c>
      <c r="U143" s="231">
        <v>757974</v>
      </c>
      <c r="V143" s="351">
        <v>737649</v>
      </c>
      <c r="W143" s="351">
        <v>760201</v>
      </c>
      <c r="X143" s="163">
        <v>755497</v>
      </c>
      <c r="Y143" s="163">
        <v>760649</v>
      </c>
    </row>
    <row r="144" spans="1:28" ht="17.25" customHeight="1">
      <c r="A144" s="2"/>
      <c r="B144" s="2"/>
      <c r="C144" s="2"/>
      <c r="D144" s="53" t="s">
        <v>95</v>
      </c>
      <c r="E144" s="54"/>
      <c r="F144" s="87">
        <v>14559566</v>
      </c>
      <c r="G144" s="261">
        <v>14698439</v>
      </c>
      <c r="H144" s="262">
        <v>14830752</v>
      </c>
      <c r="I144" s="262">
        <v>15986821</v>
      </c>
      <c r="J144" s="262">
        <v>16238927</v>
      </c>
      <c r="K144" s="262">
        <v>15414328</v>
      </c>
      <c r="L144" s="263">
        <v>15173436</v>
      </c>
      <c r="M144" s="263">
        <f t="shared" ref="M144:R144" si="65">SUM(M134,M137,M138,M139,M141)</f>
        <v>14924673</v>
      </c>
      <c r="N144" s="264">
        <f t="shared" si="65"/>
        <v>14055237</v>
      </c>
      <c r="O144" s="214">
        <f t="shared" si="65"/>
        <v>14023751</v>
      </c>
      <c r="P144" s="214">
        <f t="shared" si="65"/>
        <v>14351679</v>
      </c>
      <c r="Q144" s="214">
        <f t="shared" si="65"/>
        <v>13590764</v>
      </c>
      <c r="R144" s="214">
        <f t="shared" si="65"/>
        <v>13963619</v>
      </c>
      <c r="S144" s="214">
        <f t="shared" ref="S144:Y144" si="66">SUM(S134,S137,S138,S139,S141)</f>
        <v>14008697</v>
      </c>
      <c r="T144" s="214">
        <f t="shared" si="66"/>
        <v>13398641</v>
      </c>
      <c r="U144" s="214">
        <f t="shared" si="66"/>
        <v>13965096</v>
      </c>
      <c r="V144" s="356">
        <f t="shared" ref="V144:X144" si="67">SUM(V134,V137,V138,V139,V141)</f>
        <v>13376070</v>
      </c>
      <c r="W144" s="356">
        <f t="shared" si="67"/>
        <v>13741890</v>
      </c>
      <c r="X144" s="169">
        <f t="shared" si="67"/>
        <v>13863727</v>
      </c>
      <c r="Y144" s="169">
        <f t="shared" si="66"/>
        <v>13728287</v>
      </c>
    </row>
    <row r="145" spans="1:28" ht="17.25" customHeight="1">
      <c r="A145" s="2"/>
      <c r="B145" s="2"/>
      <c r="C145" s="2"/>
      <c r="D145" s="113" t="s">
        <v>193</v>
      </c>
      <c r="E145" s="112"/>
      <c r="F145" s="373">
        <v>0.93200000000000005</v>
      </c>
      <c r="G145" s="250">
        <v>0.92700000000000005</v>
      </c>
      <c r="H145" s="251">
        <v>0.93</v>
      </c>
      <c r="I145" s="251">
        <v>0.94099999999999995</v>
      </c>
      <c r="J145" s="251">
        <v>0.94199999999999995</v>
      </c>
      <c r="K145" s="251">
        <v>0.93899999999999995</v>
      </c>
      <c r="L145" s="252">
        <v>0.94199999999999995</v>
      </c>
      <c r="M145" s="252">
        <v>0.95099999999999996</v>
      </c>
      <c r="N145" s="252">
        <v>0.95299999999999996</v>
      </c>
      <c r="O145" s="254">
        <v>0.95599999999999996</v>
      </c>
      <c r="P145" s="254">
        <v>0.96299999999999997</v>
      </c>
      <c r="Q145" s="251">
        <v>0.96599999999999997</v>
      </c>
      <c r="R145" s="254">
        <v>0.97099999999999997</v>
      </c>
      <c r="S145" s="254">
        <v>0.97799999999999998</v>
      </c>
      <c r="T145" s="254">
        <v>0.97899999999999998</v>
      </c>
      <c r="U145" s="254">
        <v>0.98299999999999998</v>
      </c>
      <c r="V145" s="357"/>
      <c r="W145" s="357"/>
      <c r="X145" s="170"/>
      <c r="Y145" s="170"/>
    </row>
    <row r="146" spans="1:28" ht="17.25" customHeight="1">
      <c r="A146" s="2"/>
      <c r="B146" s="2"/>
      <c r="C146" s="2"/>
      <c r="D146" s="40" t="s">
        <v>184</v>
      </c>
      <c r="E146" s="114"/>
      <c r="F146" s="374">
        <v>0.98899999999999999</v>
      </c>
      <c r="G146" s="253">
        <v>0.98199999999999998</v>
      </c>
      <c r="H146" s="254">
        <v>0.98499999999999999</v>
      </c>
      <c r="I146" s="254">
        <v>0.98299999999999998</v>
      </c>
      <c r="J146" s="254">
        <v>0.98099999999999998</v>
      </c>
      <c r="K146" s="254">
        <v>0.98199999999999998</v>
      </c>
      <c r="L146" s="255">
        <v>0.98599999999999999</v>
      </c>
      <c r="M146" s="255">
        <v>0.99</v>
      </c>
      <c r="N146" s="255">
        <v>0.99099999999999999</v>
      </c>
      <c r="O146" s="254">
        <v>0.99199999999999999</v>
      </c>
      <c r="P146" s="254">
        <v>0.99299999999999999</v>
      </c>
      <c r="Q146" s="254">
        <v>0.99299999999999999</v>
      </c>
      <c r="R146" s="254">
        <v>0.99399999999999999</v>
      </c>
      <c r="S146" s="254">
        <v>0.99399999999999999</v>
      </c>
      <c r="T146" s="254">
        <v>0.99299999999999999</v>
      </c>
      <c r="U146" s="254">
        <v>0.99399999999999999</v>
      </c>
      <c r="V146" s="357"/>
      <c r="W146" s="357"/>
      <c r="X146" s="170"/>
      <c r="Y146" s="170"/>
    </row>
    <row r="147" spans="1:28" ht="17.25" customHeight="1" thickBot="1">
      <c r="A147" s="2"/>
      <c r="B147" s="2"/>
      <c r="C147" s="2"/>
      <c r="D147" s="115" t="s">
        <v>185</v>
      </c>
      <c r="E147" s="116"/>
      <c r="F147" s="375">
        <v>0.123</v>
      </c>
      <c r="G147" s="256">
        <v>9.9000000000000005E-2</v>
      </c>
      <c r="H147" s="257">
        <v>0.14499999999999999</v>
      </c>
      <c r="I147" s="257">
        <v>0.21199999999999999</v>
      </c>
      <c r="J147" s="257">
        <v>0.214</v>
      </c>
      <c r="K147" s="257">
        <v>0.254</v>
      </c>
      <c r="L147" s="257">
        <v>0.24299999999999999</v>
      </c>
      <c r="M147" s="257">
        <v>0.216</v>
      </c>
      <c r="N147" s="257">
        <v>0.21099999999999999</v>
      </c>
      <c r="O147" s="258">
        <v>0.18099999999999999</v>
      </c>
      <c r="P147" s="258">
        <v>0.19800000000000001</v>
      </c>
      <c r="Q147" s="258">
        <v>0.192</v>
      </c>
      <c r="R147" s="258">
        <v>0.216</v>
      </c>
      <c r="S147" s="258">
        <v>0.25900000000000001</v>
      </c>
      <c r="T147" s="258">
        <v>0.27700000000000002</v>
      </c>
      <c r="U147" s="258">
        <v>0.33300000000000002</v>
      </c>
      <c r="V147" s="358"/>
      <c r="W147" s="358"/>
      <c r="X147" s="171"/>
      <c r="Y147" s="171"/>
    </row>
    <row r="148" spans="1:28" ht="6.75" customHeight="1" thickBot="1">
      <c r="A148" s="2"/>
      <c r="B148" s="2"/>
      <c r="C148" s="2"/>
      <c r="D148" s="2"/>
      <c r="E148" s="2"/>
      <c r="F148" s="56"/>
      <c r="G148" s="2"/>
      <c r="H148" s="2"/>
      <c r="I148" s="2"/>
      <c r="J148" s="2"/>
      <c r="K148" s="2"/>
      <c r="L148" s="103"/>
      <c r="M148" s="103"/>
      <c r="N148" s="2"/>
      <c r="O148" s="106"/>
      <c r="P148" s="106"/>
      <c r="Q148" s="106"/>
      <c r="R148" s="106"/>
      <c r="S148" s="106"/>
      <c r="T148" s="106"/>
      <c r="U148" s="106"/>
      <c r="V148" s="106"/>
      <c r="W148" s="106"/>
      <c r="X148" s="106"/>
      <c r="Y148" s="106"/>
    </row>
    <row r="149" spans="1:28" ht="17.25" customHeight="1">
      <c r="A149" s="2"/>
      <c r="B149" s="2"/>
      <c r="C149" s="2"/>
      <c r="D149" s="13" t="s">
        <v>58</v>
      </c>
      <c r="E149" s="14"/>
      <c r="F149" s="88">
        <v>2689517</v>
      </c>
      <c r="G149" s="247">
        <v>2709808</v>
      </c>
      <c r="H149" s="248">
        <v>2989624</v>
      </c>
      <c r="I149" s="248">
        <v>3050129</v>
      </c>
      <c r="J149" s="248">
        <v>2192274</v>
      </c>
      <c r="K149" s="248">
        <v>2150043</v>
      </c>
      <c r="L149" s="249">
        <v>2287032</v>
      </c>
      <c r="M149" s="249">
        <v>2284419</v>
      </c>
      <c r="N149" s="249">
        <v>2399668</v>
      </c>
      <c r="O149" s="248">
        <v>2354644</v>
      </c>
      <c r="P149" s="248">
        <v>2250413</v>
      </c>
      <c r="Q149" s="248">
        <v>2128539</v>
      </c>
      <c r="R149" s="248">
        <v>2101941</v>
      </c>
      <c r="S149" s="248">
        <v>2014684</v>
      </c>
      <c r="T149" s="248">
        <v>1869633</v>
      </c>
      <c r="U149" s="248">
        <v>1823320</v>
      </c>
      <c r="V149" s="359">
        <v>1760152</v>
      </c>
      <c r="W149" s="359">
        <v>1638126</v>
      </c>
      <c r="X149" s="172">
        <v>1536182</v>
      </c>
      <c r="Y149" s="172">
        <v>1448739</v>
      </c>
    </row>
    <row r="150" spans="1:28" ht="17.25" customHeight="1">
      <c r="A150" s="2"/>
      <c r="B150" s="2"/>
      <c r="C150" s="2"/>
      <c r="D150" s="113" t="s">
        <v>186</v>
      </c>
      <c r="E150" s="21"/>
      <c r="F150" s="373">
        <v>0.749</v>
      </c>
      <c r="G150" s="250">
        <v>0.74199999999999999</v>
      </c>
      <c r="H150" s="251">
        <v>0.75800000000000001</v>
      </c>
      <c r="I150" s="251">
        <v>0.77200000000000002</v>
      </c>
      <c r="J150" s="251">
        <v>0.72</v>
      </c>
      <c r="K150" s="251">
        <v>0.71699999999999997</v>
      </c>
      <c r="L150" s="252">
        <v>0.73699999999999999</v>
      </c>
      <c r="M150" s="252">
        <v>0.75700000000000001</v>
      </c>
      <c r="N150" s="252">
        <v>0.78600000000000003</v>
      </c>
      <c r="O150" s="251">
        <v>0.8</v>
      </c>
      <c r="P150" s="251">
        <v>0.80800000000000005</v>
      </c>
      <c r="Q150" s="251">
        <v>0.82</v>
      </c>
      <c r="R150" s="251">
        <v>0.83699999999999997</v>
      </c>
      <c r="S150" s="251">
        <v>0.84899999999999998</v>
      </c>
      <c r="T150" s="251">
        <v>0.86299999999999999</v>
      </c>
      <c r="U150" s="251">
        <v>0.877</v>
      </c>
      <c r="V150" s="360">
        <v>0.876</v>
      </c>
      <c r="W150" s="360">
        <v>0.86599999999999999</v>
      </c>
      <c r="X150" s="173">
        <v>0.86399999999999999</v>
      </c>
      <c r="Y150" s="173">
        <v>0.85699999999999998</v>
      </c>
    </row>
    <row r="151" spans="1:28" ht="17.25" customHeight="1">
      <c r="A151" s="2"/>
      <c r="B151" s="2"/>
      <c r="C151" s="2"/>
      <c r="D151" s="40" t="s">
        <v>187</v>
      </c>
      <c r="E151" s="59"/>
      <c r="F151" s="374">
        <v>0.94299999999999995</v>
      </c>
      <c r="G151" s="253">
        <v>0.92900000000000005</v>
      </c>
      <c r="H151" s="254">
        <v>0.93500000000000005</v>
      </c>
      <c r="I151" s="254">
        <v>0.93600000000000005</v>
      </c>
      <c r="J151" s="254">
        <v>0.91100000000000003</v>
      </c>
      <c r="K151" s="254">
        <v>0.91100000000000003</v>
      </c>
      <c r="L151" s="255">
        <v>0.92800000000000005</v>
      </c>
      <c r="M151" s="255">
        <v>0.94399999999999995</v>
      </c>
      <c r="N151" s="255">
        <v>0.94499999999999995</v>
      </c>
      <c r="O151" s="254">
        <v>0.94799999999999995</v>
      </c>
      <c r="P151" s="254">
        <v>0.94499999999999995</v>
      </c>
      <c r="Q151" s="254">
        <v>0.94699999999999995</v>
      </c>
      <c r="R151" s="254">
        <v>0.94399999999999995</v>
      </c>
      <c r="S151" s="254">
        <v>0.94499999999999995</v>
      </c>
      <c r="T151" s="254">
        <v>0.94599999999999995</v>
      </c>
      <c r="U151" s="254">
        <v>0.95199999999999996</v>
      </c>
      <c r="V151" s="357">
        <v>0.95</v>
      </c>
      <c r="W151" s="357">
        <v>0.95</v>
      </c>
      <c r="X151" s="170">
        <v>0.95599999999999996</v>
      </c>
      <c r="Y151" s="170">
        <v>0.95199999999999996</v>
      </c>
    </row>
    <row r="152" spans="1:28" ht="18" customHeight="1" thickBot="1">
      <c r="A152" s="2"/>
      <c r="B152" s="2"/>
      <c r="C152" s="2"/>
      <c r="D152" s="115" t="s">
        <v>185</v>
      </c>
      <c r="E152" s="116"/>
      <c r="F152" s="375">
        <v>0.112</v>
      </c>
      <c r="G152" s="256">
        <v>0.114</v>
      </c>
      <c r="H152" s="257">
        <v>0.14000000000000001</v>
      </c>
      <c r="I152" s="257">
        <v>0.18</v>
      </c>
      <c r="J152" s="257">
        <v>0.19800000000000001</v>
      </c>
      <c r="K152" s="257">
        <v>0.18</v>
      </c>
      <c r="L152" s="257">
        <v>0.189</v>
      </c>
      <c r="M152" s="257">
        <v>0.19800000000000001</v>
      </c>
      <c r="N152" s="257">
        <v>0.20200000000000001</v>
      </c>
      <c r="O152" s="258">
        <v>0.191</v>
      </c>
      <c r="P152" s="258">
        <v>0.18</v>
      </c>
      <c r="Q152" s="258">
        <v>0.218</v>
      </c>
      <c r="R152" s="258">
        <v>0.26</v>
      </c>
      <c r="S152" s="258">
        <v>0.28100000000000003</v>
      </c>
      <c r="T152" s="258">
        <v>0.32500000000000001</v>
      </c>
      <c r="U152" s="258">
        <v>0.34899999999999998</v>
      </c>
      <c r="V152" s="358">
        <v>0.29899999999999999</v>
      </c>
      <c r="W152" s="358">
        <v>0.26800000000000002</v>
      </c>
      <c r="X152" s="171">
        <v>0.26600000000000001</v>
      </c>
      <c r="Y152" s="171">
        <v>0.246</v>
      </c>
    </row>
    <row r="153" spans="1:28" ht="9.4" customHeight="1">
      <c r="A153" s="2"/>
      <c r="B153" s="2"/>
      <c r="C153" s="2"/>
      <c r="D153" s="57"/>
      <c r="E153" s="2"/>
      <c r="F153" s="2"/>
      <c r="G153" s="2"/>
      <c r="H153" s="2"/>
      <c r="I153" s="2"/>
      <c r="J153" s="2"/>
      <c r="K153" s="2"/>
      <c r="L153" s="99"/>
      <c r="M153" s="99"/>
      <c r="N153" s="2"/>
      <c r="O153" s="106"/>
      <c r="P153" s="106"/>
      <c r="Q153" s="106"/>
      <c r="R153" s="106"/>
      <c r="S153" s="106"/>
      <c r="T153" s="106"/>
      <c r="U153" s="106"/>
      <c r="V153" s="106"/>
      <c r="W153" s="106"/>
      <c r="X153" s="106"/>
      <c r="Y153" s="106"/>
    </row>
    <row r="154" spans="1:28" ht="17.25" customHeight="1" thickBot="1">
      <c r="A154" s="387" t="s">
        <v>59</v>
      </c>
      <c r="B154" s="387"/>
      <c r="C154" s="387"/>
      <c r="D154" s="387"/>
      <c r="E154" s="28"/>
      <c r="F154" s="95" t="str">
        <f t="shared" ref="F154:Y154" si="68">F1</f>
        <v>H16</v>
      </c>
      <c r="G154" s="95" t="str">
        <f t="shared" si="68"/>
        <v>H17</v>
      </c>
      <c r="H154" s="95" t="str">
        <f t="shared" si="68"/>
        <v>H18</v>
      </c>
      <c r="I154" s="95" t="str">
        <f t="shared" si="68"/>
        <v>H19</v>
      </c>
      <c r="J154" s="95" t="str">
        <f t="shared" si="68"/>
        <v>H20</v>
      </c>
      <c r="K154" s="95" t="str">
        <f t="shared" si="68"/>
        <v>H21</v>
      </c>
      <c r="L154" s="95" t="str">
        <f t="shared" si="68"/>
        <v>H22</v>
      </c>
      <c r="M154" s="95" t="str">
        <f t="shared" si="68"/>
        <v>H23</v>
      </c>
      <c r="N154" s="95" t="str">
        <f t="shared" si="68"/>
        <v>H24</v>
      </c>
      <c r="O154" s="107" t="str">
        <f t="shared" si="68"/>
        <v>H25</v>
      </c>
      <c r="P154" s="107" t="str">
        <f t="shared" si="68"/>
        <v>H26</v>
      </c>
      <c r="Q154" s="107" t="str">
        <f t="shared" si="68"/>
        <v>H27</v>
      </c>
      <c r="R154" s="107" t="str">
        <f t="shared" si="68"/>
        <v>H28</v>
      </c>
      <c r="S154" s="107" t="str">
        <f t="shared" si="68"/>
        <v>H29</v>
      </c>
      <c r="T154" s="107" t="str">
        <f t="shared" si="68"/>
        <v>H30</v>
      </c>
      <c r="U154" s="107" t="str">
        <f t="shared" si="68"/>
        <v>H31</v>
      </c>
      <c r="V154" s="107" t="str">
        <f t="shared" si="68"/>
        <v>R2</v>
      </c>
      <c r="W154" s="107" t="str">
        <f t="shared" si="68"/>
        <v>R3</v>
      </c>
      <c r="X154" s="107" t="str">
        <f t="shared" si="68"/>
        <v>R4</v>
      </c>
      <c r="Y154" s="107" t="str">
        <f t="shared" si="68"/>
        <v>R5</v>
      </c>
    </row>
    <row r="155" spans="1:28" ht="17.25" customHeight="1">
      <c r="A155" s="2"/>
      <c r="B155" s="2"/>
      <c r="C155" s="2"/>
      <c r="D155" s="37" t="s">
        <v>46</v>
      </c>
      <c r="E155" s="38"/>
      <c r="F155" s="73">
        <v>9315696</v>
      </c>
      <c r="G155" s="202">
        <v>9253656</v>
      </c>
      <c r="H155" s="203">
        <v>9127106</v>
      </c>
      <c r="I155" s="203">
        <v>9070712</v>
      </c>
      <c r="J155" s="203">
        <v>8508960</v>
      </c>
      <c r="K155" s="203">
        <v>8220886</v>
      </c>
      <c r="L155" s="204">
        <v>8266223</v>
      </c>
      <c r="M155" s="204">
        <v>8487487</v>
      </c>
      <c r="N155" s="204">
        <v>8158524</v>
      </c>
      <c r="O155" s="193">
        <v>7555309</v>
      </c>
      <c r="P155" s="193">
        <v>7626362</v>
      </c>
      <c r="Q155" s="193">
        <v>7671914</v>
      </c>
      <c r="R155" s="193">
        <v>7558880</v>
      </c>
      <c r="S155" s="193">
        <v>7462792</v>
      </c>
      <c r="T155" s="193">
        <v>7569835</v>
      </c>
      <c r="U155" s="193">
        <v>7467864</v>
      </c>
      <c r="V155" s="344">
        <v>7802312</v>
      </c>
      <c r="W155" s="344">
        <v>7963778</v>
      </c>
      <c r="X155" s="154">
        <v>7931321</v>
      </c>
      <c r="Y155" s="154">
        <v>8384027</v>
      </c>
      <c r="AB155" s="380"/>
    </row>
    <row r="156" spans="1:28" ht="17.25" customHeight="1">
      <c r="A156" s="2"/>
      <c r="B156" s="2"/>
      <c r="C156" s="2"/>
      <c r="D156" s="33" t="s">
        <v>47</v>
      </c>
      <c r="E156" s="34"/>
      <c r="F156" s="70">
        <v>6127498</v>
      </c>
      <c r="G156" s="205">
        <v>6189525</v>
      </c>
      <c r="H156" s="206">
        <v>6087294</v>
      </c>
      <c r="I156" s="206">
        <v>6000132</v>
      </c>
      <c r="J156" s="206">
        <v>5817191</v>
      </c>
      <c r="K156" s="206">
        <v>5523810</v>
      </c>
      <c r="L156" s="207">
        <v>5453286</v>
      </c>
      <c r="M156" s="207">
        <v>5256606</v>
      </c>
      <c r="N156" s="207">
        <v>5039830</v>
      </c>
      <c r="O156" s="206">
        <v>4873593</v>
      </c>
      <c r="P156" s="206">
        <v>5000930</v>
      </c>
      <c r="Q156" s="206">
        <v>5043888</v>
      </c>
      <c r="R156" s="206">
        <v>5071995</v>
      </c>
      <c r="S156" s="206">
        <v>5031368</v>
      </c>
      <c r="T156" s="206">
        <v>5140190</v>
      </c>
      <c r="U156" s="206">
        <v>5055389</v>
      </c>
      <c r="V156" s="341">
        <v>5195290</v>
      </c>
      <c r="W156" s="341">
        <v>5306712</v>
      </c>
      <c r="X156" s="151">
        <v>5200122</v>
      </c>
      <c r="Y156" s="151">
        <v>5581889</v>
      </c>
      <c r="AB156" s="380"/>
    </row>
    <row r="157" spans="1:28" ht="17.25" customHeight="1">
      <c r="A157" s="2"/>
      <c r="B157" s="2"/>
      <c r="C157" s="2"/>
      <c r="D157" s="24" t="s">
        <v>60</v>
      </c>
      <c r="E157" s="25"/>
      <c r="F157" s="70">
        <v>4874111</v>
      </c>
      <c r="G157" s="205">
        <v>5048349</v>
      </c>
      <c r="H157" s="206">
        <v>5285673</v>
      </c>
      <c r="I157" s="206">
        <v>5574834</v>
      </c>
      <c r="J157" s="206">
        <v>5645524</v>
      </c>
      <c r="K157" s="206">
        <v>5974521</v>
      </c>
      <c r="L157" s="207">
        <v>7326346</v>
      </c>
      <c r="M157" s="207">
        <v>7638234</v>
      </c>
      <c r="N157" s="207">
        <v>7797647</v>
      </c>
      <c r="O157" s="206">
        <v>7949932</v>
      </c>
      <c r="P157" s="206">
        <v>8558415</v>
      </c>
      <c r="Q157" s="206">
        <v>8540851</v>
      </c>
      <c r="R157" s="206">
        <v>9093647</v>
      </c>
      <c r="S157" s="206">
        <v>8705259</v>
      </c>
      <c r="T157" s="206">
        <v>8789576</v>
      </c>
      <c r="U157" s="206">
        <v>8944367</v>
      </c>
      <c r="V157" s="341">
        <v>9094790</v>
      </c>
      <c r="W157" s="341">
        <v>11327108</v>
      </c>
      <c r="X157" s="151">
        <v>9506240</v>
      </c>
      <c r="Y157" s="151">
        <v>9325925</v>
      </c>
      <c r="AB157" s="380"/>
    </row>
    <row r="158" spans="1:28" ht="17.25" customHeight="1">
      <c r="A158" s="2"/>
      <c r="B158" s="2"/>
      <c r="C158" s="2"/>
      <c r="D158" s="24" t="s">
        <v>61</v>
      </c>
      <c r="E158" s="25"/>
      <c r="F158" s="70">
        <v>7518299</v>
      </c>
      <c r="G158" s="226">
        <f t="shared" ref="G158:M158" si="69">SUM(G159:G160)</f>
        <v>7923059</v>
      </c>
      <c r="H158" s="227">
        <f t="shared" si="69"/>
        <v>7419943</v>
      </c>
      <c r="I158" s="227">
        <f t="shared" si="69"/>
        <v>7476709</v>
      </c>
      <c r="J158" s="227">
        <f t="shared" si="69"/>
        <v>7267839</v>
      </c>
      <c r="K158" s="227">
        <f t="shared" si="69"/>
        <v>7059138</v>
      </c>
      <c r="L158" s="228">
        <f t="shared" si="69"/>
        <v>7694312</v>
      </c>
      <c r="M158" s="228">
        <f t="shared" si="69"/>
        <v>7886202</v>
      </c>
      <c r="N158" s="228">
        <f t="shared" ref="N158:Y158" si="70">SUM(N159:N160)</f>
        <v>7868936</v>
      </c>
      <c r="O158" s="227">
        <f t="shared" si="70"/>
        <v>7677666</v>
      </c>
      <c r="P158" s="227">
        <f t="shared" si="70"/>
        <v>7789505</v>
      </c>
      <c r="Q158" s="227">
        <f t="shared" si="70"/>
        <v>6949602</v>
      </c>
      <c r="R158" s="227">
        <f t="shared" si="70"/>
        <v>7000456</v>
      </c>
      <c r="S158" s="227">
        <f t="shared" si="70"/>
        <v>7520537</v>
      </c>
      <c r="T158" s="227">
        <f t="shared" si="70"/>
        <v>6542133</v>
      </c>
      <c r="U158" s="227">
        <f>SUM(U159:U160)</f>
        <v>6983388</v>
      </c>
      <c r="V158" s="342">
        <f t="shared" ref="V158:X158" si="71">SUM(V159:V160)</f>
        <v>7362351</v>
      </c>
      <c r="W158" s="342">
        <f t="shared" si="71"/>
        <v>7007914</v>
      </c>
      <c r="X158" s="152">
        <f t="shared" si="71"/>
        <v>7451390</v>
      </c>
      <c r="Y158" s="152">
        <f t="shared" si="70"/>
        <v>7643897</v>
      </c>
      <c r="AB158" s="380"/>
    </row>
    <row r="159" spans="1:28" ht="17.25" customHeight="1">
      <c r="A159" s="2"/>
      <c r="B159" s="2"/>
      <c r="C159" s="2"/>
      <c r="D159" s="33" t="s">
        <v>62</v>
      </c>
      <c r="E159" s="34"/>
      <c r="F159" s="70">
        <v>7517570</v>
      </c>
      <c r="G159" s="205">
        <v>7923031</v>
      </c>
      <c r="H159" s="206">
        <v>7418675</v>
      </c>
      <c r="I159" s="206">
        <v>7469087</v>
      </c>
      <c r="J159" s="206">
        <v>7264242</v>
      </c>
      <c r="K159" s="206">
        <v>7058271</v>
      </c>
      <c r="L159" s="207">
        <v>7693673</v>
      </c>
      <c r="M159" s="207">
        <v>7885753</v>
      </c>
      <c r="N159" s="207">
        <v>7868379</v>
      </c>
      <c r="O159" s="206">
        <v>7677226</v>
      </c>
      <c r="P159" s="206">
        <v>7789146</v>
      </c>
      <c r="Q159" s="206">
        <v>6949370</v>
      </c>
      <c r="R159" s="206">
        <v>7000440</v>
      </c>
      <c r="S159" s="206">
        <v>7520522</v>
      </c>
      <c r="T159" s="206">
        <v>6542112</v>
      </c>
      <c r="U159" s="206">
        <v>6983364</v>
      </c>
      <c r="V159" s="341">
        <v>7362320</v>
      </c>
      <c r="W159" s="341">
        <v>7007902</v>
      </c>
      <c r="X159" s="151">
        <v>7451385</v>
      </c>
      <c r="Y159" s="151">
        <v>7643892</v>
      </c>
      <c r="AB159" s="380"/>
    </row>
    <row r="160" spans="1:28" ht="17.25" customHeight="1">
      <c r="A160" s="2"/>
      <c r="B160" s="2"/>
      <c r="C160" s="2"/>
      <c r="D160" s="39" t="s">
        <v>63</v>
      </c>
      <c r="E160" s="52"/>
      <c r="F160" s="89">
        <v>729</v>
      </c>
      <c r="G160" s="230">
        <v>28</v>
      </c>
      <c r="H160" s="209">
        <v>1268</v>
      </c>
      <c r="I160" s="209">
        <v>7622</v>
      </c>
      <c r="J160" s="209">
        <v>3597</v>
      </c>
      <c r="K160" s="209">
        <v>867</v>
      </c>
      <c r="L160" s="210">
        <v>639</v>
      </c>
      <c r="M160" s="210">
        <v>449</v>
      </c>
      <c r="N160" s="210">
        <v>557</v>
      </c>
      <c r="O160" s="231">
        <v>440</v>
      </c>
      <c r="P160" s="231">
        <v>359</v>
      </c>
      <c r="Q160" s="231">
        <v>232</v>
      </c>
      <c r="R160" s="231">
        <v>16</v>
      </c>
      <c r="S160" s="231">
        <v>15</v>
      </c>
      <c r="T160" s="231">
        <v>21</v>
      </c>
      <c r="U160" s="231">
        <v>24</v>
      </c>
      <c r="V160" s="351">
        <v>31</v>
      </c>
      <c r="W160" s="351">
        <v>12</v>
      </c>
      <c r="X160" s="163">
        <v>5</v>
      </c>
      <c r="Y160" s="163">
        <v>5</v>
      </c>
      <c r="AB160" s="380"/>
    </row>
    <row r="161" spans="1:28" ht="17.25" customHeight="1" thickBot="1">
      <c r="A161" s="2"/>
      <c r="B161" s="2"/>
      <c r="C161" s="2"/>
      <c r="D161" s="7" t="s">
        <v>94</v>
      </c>
      <c r="E161" s="8"/>
      <c r="F161" s="84">
        <v>21708106</v>
      </c>
      <c r="G161" s="187">
        <f t="shared" ref="G161:K161" si="72">SUM(G155+G157+G158)</f>
        <v>22225064</v>
      </c>
      <c r="H161" s="188">
        <f t="shared" si="72"/>
        <v>21832722</v>
      </c>
      <c r="I161" s="188">
        <f t="shared" si="72"/>
        <v>22122255</v>
      </c>
      <c r="J161" s="188">
        <f t="shared" si="72"/>
        <v>21422323</v>
      </c>
      <c r="K161" s="188">
        <f t="shared" si="72"/>
        <v>21254545</v>
      </c>
      <c r="L161" s="189">
        <f t="shared" ref="L161:Q161" si="73">SUM(L155+L157+L158)</f>
        <v>23286881</v>
      </c>
      <c r="M161" s="189">
        <f t="shared" si="73"/>
        <v>24011923</v>
      </c>
      <c r="N161" s="189">
        <f t="shared" si="73"/>
        <v>23825107</v>
      </c>
      <c r="O161" s="225">
        <f t="shared" si="73"/>
        <v>23182907</v>
      </c>
      <c r="P161" s="225">
        <f t="shared" si="73"/>
        <v>23974282</v>
      </c>
      <c r="Q161" s="225">
        <f t="shared" si="73"/>
        <v>23162367</v>
      </c>
      <c r="R161" s="225">
        <f t="shared" ref="R161" si="74">SUM(R155+R157+R158)</f>
        <v>23652983</v>
      </c>
      <c r="S161" s="225">
        <f t="shared" ref="S161:Y161" si="75">SUM(S155+S157+S158)</f>
        <v>23688588</v>
      </c>
      <c r="T161" s="225">
        <f t="shared" si="75"/>
        <v>22901544</v>
      </c>
      <c r="U161" s="225">
        <f t="shared" si="75"/>
        <v>23395619</v>
      </c>
      <c r="V161" s="352">
        <f t="shared" ref="V161:X161" si="76">SUM(V155+V157+V158)</f>
        <v>24259453</v>
      </c>
      <c r="W161" s="352">
        <f t="shared" si="76"/>
        <v>26298800</v>
      </c>
      <c r="X161" s="164">
        <f t="shared" si="76"/>
        <v>24888951</v>
      </c>
      <c r="Y161" s="164">
        <f t="shared" si="75"/>
        <v>25353849</v>
      </c>
      <c r="AB161" s="380"/>
    </row>
    <row r="162" spans="1:28" ht="17.25" customHeight="1">
      <c r="A162" s="2"/>
      <c r="B162" s="2"/>
      <c r="C162" s="2"/>
      <c r="D162" s="58" t="s">
        <v>64</v>
      </c>
      <c r="E162" s="59"/>
      <c r="F162" s="90">
        <v>4547657</v>
      </c>
      <c r="G162" s="195">
        <v>4354869</v>
      </c>
      <c r="H162" s="196">
        <v>4154658</v>
      </c>
      <c r="I162" s="196">
        <v>4330263</v>
      </c>
      <c r="J162" s="196">
        <v>4374202</v>
      </c>
      <c r="K162" s="196">
        <v>4877817</v>
      </c>
      <c r="L162" s="232">
        <v>4692884</v>
      </c>
      <c r="M162" s="232">
        <v>4714815</v>
      </c>
      <c r="N162" s="232">
        <v>4705382</v>
      </c>
      <c r="O162" s="193">
        <v>4939614</v>
      </c>
      <c r="P162" s="193">
        <v>5150263</v>
      </c>
      <c r="Q162" s="193">
        <v>5239083</v>
      </c>
      <c r="R162" s="193">
        <v>5253821</v>
      </c>
      <c r="S162" s="193">
        <v>5043687</v>
      </c>
      <c r="T162" s="193">
        <v>6847199</v>
      </c>
      <c r="U162" s="193">
        <v>6450687</v>
      </c>
      <c r="V162" s="344">
        <v>5973456</v>
      </c>
      <c r="W162" s="344">
        <v>6464909</v>
      </c>
      <c r="X162" s="154">
        <v>6641600</v>
      </c>
      <c r="Y162" s="154">
        <v>6358441</v>
      </c>
      <c r="AB162" s="380"/>
    </row>
    <row r="163" spans="1:28" ht="17.25" customHeight="1">
      <c r="A163" s="2"/>
      <c r="B163" s="2"/>
      <c r="C163" s="2"/>
      <c r="D163" s="24" t="s">
        <v>65</v>
      </c>
      <c r="E163" s="25"/>
      <c r="F163" s="70">
        <v>596060</v>
      </c>
      <c r="G163" s="205">
        <v>501239</v>
      </c>
      <c r="H163" s="206">
        <v>568568</v>
      </c>
      <c r="I163" s="206">
        <v>627244</v>
      </c>
      <c r="J163" s="206">
        <v>685756</v>
      </c>
      <c r="K163" s="206">
        <v>788766</v>
      </c>
      <c r="L163" s="207">
        <v>815178</v>
      </c>
      <c r="M163" s="207">
        <v>679223</v>
      </c>
      <c r="N163" s="207">
        <v>638314</v>
      </c>
      <c r="O163" s="206">
        <v>604053</v>
      </c>
      <c r="P163" s="206">
        <v>663179</v>
      </c>
      <c r="Q163" s="206">
        <v>581726</v>
      </c>
      <c r="R163" s="206">
        <v>442206</v>
      </c>
      <c r="S163" s="206">
        <v>553871</v>
      </c>
      <c r="T163" s="206">
        <v>410493</v>
      </c>
      <c r="U163" s="206">
        <v>444808</v>
      </c>
      <c r="V163" s="341">
        <v>434718</v>
      </c>
      <c r="W163" s="341">
        <v>600881</v>
      </c>
      <c r="X163" s="151">
        <v>656287</v>
      </c>
      <c r="Y163" s="151">
        <v>702513</v>
      </c>
      <c r="AB163" s="380"/>
    </row>
    <row r="164" spans="1:28" ht="17.25" customHeight="1">
      <c r="A164" s="2"/>
      <c r="B164" s="2"/>
      <c r="C164" s="2"/>
      <c r="D164" s="24" t="s">
        <v>66</v>
      </c>
      <c r="E164" s="25"/>
      <c r="F164" s="70">
        <v>2863101</v>
      </c>
      <c r="G164" s="205">
        <v>3028439</v>
      </c>
      <c r="H164" s="206">
        <v>2664777</v>
      </c>
      <c r="I164" s="206">
        <v>2436937</v>
      </c>
      <c r="J164" s="206">
        <v>2431855</v>
      </c>
      <c r="K164" s="206">
        <v>4399866</v>
      </c>
      <c r="L164" s="207">
        <v>5075037</v>
      </c>
      <c r="M164" s="207">
        <v>2253137</v>
      </c>
      <c r="N164" s="207">
        <v>2190358</v>
      </c>
      <c r="O164" s="206">
        <v>2480224</v>
      </c>
      <c r="P164" s="206">
        <v>2342978</v>
      </c>
      <c r="Q164" s="206">
        <v>2857674</v>
      </c>
      <c r="R164" s="206">
        <v>2670619</v>
      </c>
      <c r="S164" s="206">
        <v>3008576</v>
      </c>
      <c r="T164" s="206">
        <v>3525202</v>
      </c>
      <c r="U164" s="206">
        <v>3194591</v>
      </c>
      <c r="V164" s="341">
        <v>16368830</v>
      </c>
      <c r="W164" s="341">
        <v>5499837</v>
      </c>
      <c r="X164" s="151">
        <v>6267987</v>
      </c>
      <c r="Y164" s="151">
        <v>6615539</v>
      </c>
      <c r="AB164" s="380"/>
    </row>
    <row r="165" spans="1:28" ht="17.25" customHeight="1">
      <c r="A165" s="2"/>
      <c r="B165" s="2"/>
      <c r="C165" s="2"/>
      <c r="D165" s="24" t="s">
        <v>67</v>
      </c>
      <c r="E165" s="25"/>
      <c r="F165" s="70">
        <v>4026672</v>
      </c>
      <c r="G165" s="205">
        <v>4113673</v>
      </c>
      <c r="H165" s="206">
        <v>4137147</v>
      </c>
      <c r="I165" s="206">
        <v>4314439</v>
      </c>
      <c r="J165" s="206">
        <v>4397856</v>
      </c>
      <c r="K165" s="206">
        <v>4583886</v>
      </c>
      <c r="L165" s="207">
        <v>4584363</v>
      </c>
      <c r="M165" s="207">
        <v>4553927</v>
      </c>
      <c r="N165" s="207">
        <v>4845329</v>
      </c>
      <c r="O165" s="206">
        <v>4990745</v>
      </c>
      <c r="P165" s="206">
        <v>5358055</v>
      </c>
      <c r="Q165" s="206">
        <v>5352054</v>
      </c>
      <c r="R165" s="206">
        <v>5501037</v>
      </c>
      <c r="S165" s="206">
        <v>5424745</v>
      </c>
      <c r="T165" s="206">
        <v>5677391</v>
      </c>
      <c r="U165" s="206">
        <v>5606572</v>
      </c>
      <c r="V165" s="341">
        <v>4038776</v>
      </c>
      <c r="W165" s="341">
        <v>4043759</v>
      </c>
      <c r="X165" s="151">
        <v>4004156</v>
      </c>
      <c r="Y165" s="151">
        <v>4145587</v>
      </c>
      <c r="AB165" s="380"/>
    </row>
    <row r="166" spans="1:28" ht="17.25" customHeight="1">
      <c r="A166" s="2"/>
      <c r="B166" s="2"/>
      <c r="C166" s="2"/>
      <c r="D166" s="24" t="s">
        <v>68</v>
      </c>
      <c r="E166" s="25"/>
      <c r="F166" s="70">
        <v>1343032</v>
      </c>
      <c r="G166" s="205">
        <v>1373634</v>
      </c>
      <c r="H166" s="206">
        <v>1313536</v>
      </c>
      <c r="I166" s="206">
        <v>1413958</v>
      </c>
      <c r="J166" s="206">
        <v>1806418</v>
      </c>
      <c r="K166" s="206">
        <v>1944796</v>
      </c>
      <c r="L166" s="207">
        <v>1992822</v>
      </c>
      <c r="M166" s="207">
        <v>1430367</v>
      </c>
      <c r="N166" s="207">
        <v>1428261</v>
      </c>
      <c r="O166" s="206">
        <v>1428146</v>
      </c>
      <c r="P166" s="206">
        <v>1425388</v>
      </c>
      <c r="Q166" s="206">
        <v>1424031</v>
      </c>
      <c r="R166" s="206">
        <v>1622412</v>
      </c>
      <c r="S166" s="206">
        <v>1483262</v>
      </c>
      <c r="T166" s="206">
        <v>1532608</v>
      </c>
      <c r="U166" s="206">
        <v>1561412</v>
      </c>
      <c r="V166" s="341">
        <v>1721267</v>
      </c>
      <c r="W166" s="341">
        <v>1573200</v>
      </c>
      <c r="X166" s="151">
        <v>1562822</v>
      </c>
      <c r="Y166" s="151">
        <v>1804982</v>
      </c>
      <c r="AB166" s="380"/>
    </row>
    <row r="167" spans="1:28" ht="17.25" customHeight="1">
      <c r="A167" s="2"/>
      <c r="B167" s="2"/>
      <c r="C167" s="2"/>
      <c r="D167" s="24" t="s">
        <v>69</v>
      </c>
      <c r="E167" s="25"/>
      <c r="F167" s="70">
        <v>956073</v>
      </c>
      <c r="G167" s="205">
        <v>16478</v>
      </c>
      <c r="H167" s="206">
        <v>21812</v>
      </c>
      <c r="I167" s="206">
        <v>34916</v>
      </c>
      <c r="J167" s="206">
        <v>581494</v>
      </c>
      <c r="K167" s="206">
        <v>330932</v>
      </c>
      <c r="L167" s="207">
        <v>491198</v>
      </c>
      <c r="M167" s="207">
        <v>797178</v>
      </c>
      <c r="N167" s="207">
        <v>371022</v>
      </c>
      <c r="O167" s="206">
        <v>897873</v>
      </c>
      <c r="P167" s="206">
        <v>1296765</v>
      </c>
      <c r="Q167" s="206">
        <v>75677</v>
      </c>
      <c r="R167" s="206">
        <v>46337</v>
      </c>
      <c r="S167" s="206">
        <v>3209598</v>
      </c>
      <c r="T167" s="206">
        <v>182206</v>
      </c>
      <c r="U167" s="206">
        <v>115062</v>
      </c>
      <c r="V167" s="341">
        <v>171270</v>
      </c>
      <c r="W167" s="341">
        <v>724035</v>
      </c>
      <c r="X167" s="151">
        <v>1789201</v>
      </c>
      <c r="Y167" s="151">
        <v>682722</v>
      </c>
      <c r="AB167" s="380"/>
    </row>
    <row r="168" spans="1:28" ht="17.25" customHeight="1">
      <c r="A168" s="2"/>
      <c r="B168" s="2"/>
      <c r="C168" s="2"/>
      <c r="D168" s="24" t="s">
        <v>70</v>
      </c>
      <c r="E168" s="25"/>
      <c r="F168" s="70">
        <v>11658245</v>
      </c>
      <c r="G168" s="226">
        <f>G170+G173</f>
        <v>10767391</v>
      </c>
      <c r="H168" s="227">
        <f t="shared" ref="H168:O168" si="77">H170+H173</f>
        <v>8675573</v>
      </c>
      <c r="I168" s="227">
        <f t="shared" si="77"/>
        <v>10471346</v>
      </c>
      <c r="J168" s="227">
        <f t="shared" si="77"/>
        <v>7553890</v>
      </c>
      <c r="K168" s="227">
        <f t="shared" si="77"/>
        <v>7641108</v>
      </c>
      <c r="L168" s="228">
        <f t="shared" si="77"/>
        <v>8038005</v>
      </c>
      <c r="M168" s="228">
        <f t="shared" si="77"/>
        <v>5536125</v>
      </c>
      <c r="N168" s="228">
        <f t="shared" si="77"/>
        <v>8953757</v>
      </c>
      <c r="O168" s="227">
        <f t="shared" si="77"/>
        <v>7583812</v>
      </c>
      <c r="P168" s="227">
        <f t="shared" ref="P168:Q168" si="78">P170+P173</f>
        <v>7004795</v>
      </c>
      <c r="Q168" s="227">
        <f t="shared" si="78"/>
        <v>7795721</v>
      </c>
      <c r="R168" s="227">
        <f t="shared" ref="R168" si="79">R170+R173</f>
        <v>11459311</v>
      </c>
      <c r="S168" s="227">
        <f t="shared" ref="S168:U168" si="80">S170+S173</f>
        <v>5974538</v>
      </c>
      <c r="T168" s="227">
        <f t="shared" si="80"/>
        <v>9167148</v>
      </c>
      <c r="U168" s="227">
        <f t="shared" si="80"/>
        <v>11035919</v>
      </c>
      <c r="V168" s="342">
        <f>V170+V173</f>
        <v>10971358</v>
      </c>
      <c r="W168" s="342">
        <f>W170+W173</f>
        <v>8123473</v>
      </c>
      <c r="X168" s="152">
        <f>X170+X173</f>
        <v>6689071</v>
      </c>
      <c r="Y168" s="152">
        <f>Y170+Y173</f>
        <v>6983220</v>
      </c>
      <c r="AB168" s="380"/>
    </row>
    <row r="169" spans="1:28" ht="17.25" customHeight="1">
      <c r="A169" s="2"/>
      <c r="B169" s="2"/>
      <c r="C169" s="2"/>
      <c r="D169" s="33" t="s">
        <v>71</v>
      </c>
      <c r="E169" s="34"/>
      <c r="F169" s="70">
        <v>179325</v>
      </c>
      <c r="G169" s="205">
        <v>58187</v>
      </c>
      <c r="H169" s="206">
        <v>62904</v>
      </c>
      <c r="I169" s="206">
        <v>46063</v>
      </c>
      <c r="J169" s="206">
        <v>30244</v>
      </c>
      <c r="K169" s="206">
        <v>43671</v>
      </c>
      <c r="L169" s="207">
        <v>22203</v>
      </c>
      <c r="M169" s="207">
        <v>47265</v>
      </c>
      <c r="N169" s="207">
        <v>39122</v>
      </c>
      <c r="O169" s="206">
        <v>39381</v>
      </c>
      <c r="P169" s="206">
        <v>48273</v>
      </c>
      <c r="Q169" s="206">
        <v>39634</v>
      </c>
      <c r="R169" s="206">
        <v>47688</v>
      </c>
      <c r="S169" s="206">
        <v>37289</v>
      </c>
      <c r="T169" s="206">
        <v>28046</v>
      </c>
      <c r="U169" s="206">
        <v>29263</v>
      </c>
      <c r="V169" s="341">
        <v>33718</v>
      </c>
      <c r="W169" s="341">
        <v>27314</v>
      </c>
      <c r="X169" s="151">
        <v>36583</v>
      </c>
      <c r="Y169" s="151">
        <v>46780</v>
      </c>
      <c r="AB169" s="380"/>
    </row>
    <row r="170" spans="1:28" ht="17.25" customHeight="1">
      <c r="A170" s="2"/>
      <c r="B170" s="2"/>
      <c r="C170" s="2"/>
      <c r="D170" s="24" t="s">
        <v>106</v>
      </c>
      <c r="E170" s="25"/>
      <c r="F170" s="70">
        <v>11360874</v>
      </c>
      <c r="G170" s="226">
        <f>SUM(G171:G172)</f>
        <v>10442467</v>
      </c>
      <c r="H170" s="227">
        <f t="shared" ref="H170:O170" si="81">SUM(H171:H172)</f>
        <v>8617418</v>
      </c>
      <c r="I170" s="227">
        <f t="shared" si="81"/>
        <v>10458512</v>
      </c>
      <c r="J170" s="227">
        <f t="shared" si="81"/>
        <v>7479795</v>
      </c>
      <c r="K170" s="227">
        <f t="shared" si="81"/>
        <v>7494824</v>
      </c>
      <c r="L170" s="228">
        <f t="shared" si="81"/>
        <v>7612387</v>
      </c>
      <c r="M170" s="228">
        <f t="shared" si="81"/>
        <v>5529597</v>
      </c>
      <c r="N170" s="228">
        <f t="shared" si="81"/>
        <v>8953757</v>
      </c>
      <c r="O170" s="227">
        <f t="shared" si="81"/>
        <v>7513047</v>
      </c>
      <c r="P170" s="227">
        <f t="shared" ref="P170:Q170" si="82">SUM(P171:P172)</f>
        <v>6904926</v>
      </c>
      <c r="Q170" s="227">
        <f t="shared" si="82"/>
        <v>7745129</v>
      </c>
      <c r="R170" s="227">
        <f t="shared" ref="R170" si="83">SUM(R171:R172)</f>
        <v>10863618</v>
      </c>
      <c r="S170" s="227">
        <f t="shared" ref="S170:Y170" si="84">SUM(S171:S172)</f>
        <v>5632484</v>
      </c>
      <c r="T170" s="227">
        <f t="shared" si="84"/>
        <v>6346907</v>
      </c>
      <c r="U170" s="227">
        <f t="shared" si="84"/>
        <v>7357297</v>
      </c>
      <c r="V170" s="342">
        <f t="shared" ref="V170:X170" si="85">SUM(V171:V172)</f>
        <v>7693564</v>
      </c>
      <c r="W170" s="342">
        <f t="shared" si="85"/>
        <v>4941602</v>
      </c>
      <c r="X170" s="152">
        <f t="shared" si="85"/>
        <v>4708262</v>
      </c>
      <c r="Y170" s="152">
        <f t="shared" si="84"/>
        <v>6671367</v>
      </c>
      <c r="AB170" s="380"/>
    </row>
    <row r="171" spans="1:28" ht="17.25" customHeight="1">
      <c r="A171" s="2"/>
      <c r="B171" s="2"/>
      <c r="C171" s="2"/>
      <c r="D171" s="33" t="s">
        <v>72</v>
      </c>
      <c r="E171" s="34"/>
      <c r="F171" s="70">
        <v>2366958</v>
      </c>
      <c r="G171" s="205">
        <v>2915630</v>
      </c>
      <c r="H171" s="206">
        <v>2325942</v>
      </c>
      <c r="I171" s="206">
        <v>2321883</v>
      </c>
      <c r="J171" s="206">
        <v>3021409</v>
      </c>
      <c r="K171" s="206">
        <v>1077160</v>
      </c>
      <c r="L171" s="207">
        <v>2684261</v>
      </c>
      <c r="M171" s="207">
        <v>1967430</v>
      </c>
      <c r="N171" s="207">
        <v>3539157</v>
      </c>
      <c r="O171" s="206">
        <v>4072379</v>
      </c>
      <c r="P171" s="206">
        <v>2683332</v>
      </c>
      <c r="Q171" s="206">
        <v>3684528</v>
      </c>
      <c r="R171" s="206">
        <v>3523804</v>
      </c>
      <c r="S171" s="206">
        <v>1783497</v>
      </c>
      <c r="T171" s="206">
        <v>1890599</v>
      </c>
      <c r="U171" s="206">
        <v>3145469</v>
      </c>
      <c r="V171" s="341">
        <v>3452353</v>
      </c>
      <c r="W171" s="341">
        <v>2689696</v>
      </c>
      <c r="X171" s="151">
        <v>2411874</v>
      </c>
      <c r="Y171" s="151">
        <v>2787041</v>
      </c>
      <c r="AB171" s="380"/>
    </row>
    <row r="172" spans="1:28" ht="17.25" customHeight="1">
      <c r="A172" s="2"/>
      <c r="B172" s="2"/>
      <c r="C172" s="2"/>
      <c r="D172" s="33" t="s">
        <v>73</v>
      </c>
      <c r="E172" s="34"/>
      <c r="F172" s="70">
        <v>8993916</v>
      </c>
      <c r="G172" s="205">
        <v>7526837</v>
      </c>
      <c r="H172" s="206">
        <v>6291476</v>
      </c>
      <c r="I172" s="206">
        <v>8136629</v>
      </c>
      <c r="J172" s="206">
        <v>4458386</v>
      </c>
      <c r="K172" s="206">
        <v>6417664</v>
      </c>
      <c r="L172" s="207">
        <v>4928126</v>
      </c>
      <c r="M172" s="207">
        <v>3562167</v>
      </c>
      <c r="N172" s="207">
        <v>5414600</v>
      </c>
      <c r="O172" s="206">
        <v>3440668</v>
      </c>
      <c r="P172" s="206">
        <v>4221594</v>
      </c>
      <c r="Q172" s="206">
        <v>4060601</v>
      </c>
      <c r="R172" s="206">
        <v>7339814</v>
      </c>
      <c r="S172" s="206">
        <v>3848987</v>
      </c>
      <c r="T172" s="206">
        <v>4456308</v>
      </c>
      <c r="U172" s="206">
        <v>4211828</v>
      </c>
      <c r="V172" s="341">
        <v>4241211</v>
      </c>
      <c r="W172" s="341">
        <v>2251906</v>
      </c>
      <c r="X172" s="151">
        <v>2296388</v>
      </c>
      <c r="Y172" s="151">
        <v>3884326</v>
      </c>
      <c r="AB172" s="380"/>
    </row>
    <row r="173" spans="1:28" ht="17.25" customHeight="1">
      <c r="A173" s="2"/>
      <c r="B173" s="2"/>
      <c r="C173" s="2"/>
      <c r="D173" s="5" t="s">
        <v>107</v>
      </c>
      <c r="E173" s="6"/>
      <c r="F173" s="83">
        <v>297371</v>
      </c>
      <c r="G173" s="208">
        <v>324924</v>
      </c>
      <c r="H173" s="209">
        <v>58155</v>
      </c>
      <c r="I173" s="209">
        <v>12834</v>
      </c>
      <c r="J173" s="209">
        <v>74095</v>
      </c>
      <c r="K173" s="209">
        <v>146284</v>
      </c>
      <c r="L173" s="210">
        <v>425618</v>
      </c>
      <c r="M173" s="210">
        <v>6528</v>
      </c>
      <c r="N173" s="210"/>
      <c r="O173" s="231">
        <v>70765</v>
      </c>
      <c r="P173" s="231">
        <v>99869</v>
      </c>
      <c r="Q173" s="231">
        <v>50592</v>
      </c>
      <c r="R173" s="231">
        <v>595693</v>
      </c>
      <c r="S173" s="231">
        <v>342054</v>
      </c>
      <c r="T173" s="231">
        <v>2820241</v>
      </c>
      <c r="U173" s="231">
        <v>3678622</v>
      </c>
      <c r="V173" s="351">
        <v>3277794</v>
      </c>
      <c r="W173" s="351">
        <v>3181871</v>
      </c>
      <c r="X173" s="163">
        <v>1980809</v>
      </c>
      <c r="Y173" s="163">
        <v>311853</v>
      </c>
      <c r="AB173" s="380"/>
    </row>
    <row r="174" spans="1:28" ht="17.25" customHeight="1">
      <c r="A174" s="2"/>
      <c r="B174" s="2"/>
      <c r="C174" s="2"/>
      <c r="D174" s="119" t="s">
        <v>188</v>
      </c>
      <c r="E174" s="21"/>
      <c r="F174" s="93">
        <v>47698946</v>
      </c>
      <c r="G174" s="190">
        <f>SUM(G161:G168)</f>
        <v>46380787</v>
      </c>
      <c r="H174" s="191">
        <f t="shared" ref="H174:O174" si="86">SUM(H161:H168)</f>
        <v>43368793</v>
      </c>
      <c r="I174" s="191">
        <f t="shared" si="86"/>
        <v>45751358</v>
      </c>
      <c r="J174" s="191">
        <f t="shared" si="86"/>
        <v>43253794</v>
      </c>
      <c r="K174" s="191">
        <f t="shared" si="86"/>
        <v>45821716</v>
      </c>
      <c r="L174" s="212">
        <f t="shared" si="86"/>
        <v>48976368</v>
      </c>
      <c r="M174" s="212">
        <f t="shared" si="86"/>
        <v>43976695</v>
      </c>
      <c r="N174" s="212">
        <f t="shared" si="86"/>
        <v>46957530</v>
      </c>
      <c r="O174" s="242">
        <f t="shared" si="86"/>
        <v>46107374</v>
      </c>
      <c r="P174" s="242">
        <f t="shared" ref="P174:Q174" si="87">SUM(P161:P168)</f>
        <v>47215705</v>
      </c>
      <c r="Q174" s="242">
        <f t="shared" si="87"/>
        <v>46488333</v>
      </c>
      <c r="R174" s="242">
        <f t="shared" ref="R174" si="88">SUM(R161:R168)</f>
        <v>50648726</v>
      </c>
      <c r="S174" s="242">
        <f t="shared" ref="S174:U174" si="89">SUM(S161:S168)</f>
        <v>48386865</v>
      </c>
      <c r="T174" s="242">
        <f t="shared" si="89"/>
        <v>50243791</v>
      </c>
      <c r="U174" s="242">
        <f t="shared" si="89"/>
        <v>51804670</v>
      </c>
      <c r="V174" s="361">
        <f>SUM(V161:V168)</f>
        <v>63939128</v>
      </c>
      <c r="W174" s="361">
        <f>SUM(W161:W168)</f>
        <v>53328894</v>
      </c>
      <c r="X174" s="174">
        <f>SUM(X161:X168)</f>
        <v>52500075</v>
      </c>
      <c r="Y174" s="174">
        <f>SUM(Y161:Y168)</f>
        <v>52646853</v>
      </c>
      <c r="AB174" s="380"/>
    </row>
    <row r="175" spans="1:28" ht="18.75" customHeight="1" thickBot="1">
      <c r="A175" s="2"/>
      <c r="B175" s="2"/>
      <c r="C175" s="2"/>
      <c r="D175" s="117" t="s">
        <v>189</v>
      </c>
      <c r="E175" s="118" t="s">
        <v>164</v>
      </c>
      <c r="F175" s="376">
        <v>24500887</v>
      </c>
      <c r="G175" s="243">
        <f>G200</f>
        <v>24185349</v>
      </c>
      <c r="H175" s="244">
        <f t="shared" ref="H175:O175" si="90">H200</f>
        <v>24195560</v>
      </c>
      <c r="I175" s="244">
        <f t="shared" si="90"/>
        <v>24519602</v>
      </c>
      <c r="J175" s="244">
        <f t="shared" si="90"/>
        <v>24751246</v>
      </c>
      <c r="K175" s="245">
        <f t="shared" si="90"/>
        <v>24932930</v>
      </c>
      <c r="L175" s="244">
        <f t="shared" si="90"/>
        <v>24844872</v>
      </c>
      <c r="M175" s="244">
        <f t="shared" si="90"/>
        <v>25046677</v>
      </c>
      <c r="N175" s="244">
        <f t="shared" si="90"/>
        <v>25060774</v>
      </c>
      <c r="O175" s="246">
        <f t="shared" si="90"/>
        <v>24837519</v>
      </c>
      <c r="P175" s="246">
        <f t="shared" ref="P175:Q175" si="91">P200</f>
        <v>25060526</v>
      </c>
      <c r="Q175" s="246">
        <f t="shared" si="91"/>
        <v>24927445</v>
      </c>
      <c r="R175" s="246">
        <f t="shared" ref="R175:V175" si="92">R200</f>
        <v>24857546</v>
      </c>
      <c r="S175" s="246">
        <f t="shared" si="92"/>
        <v>24774264</v>
      </c>
      <c r="T175" s="246">
        <f t="shared" si="92"/>
        <v>24904761</v>
      </c>
      <c r="U175" s="246">
        <f t="shared" si="92"/>
        <v>25681864</v>
      </c>
      <c r="V175" s="354">
        <f t="shared" si="92"/>
        <v>25613547</v>
      </c>
      <c r="W175" s="354">
        <f t="shared" ref="W175" si="93">W200</f>
        <v>25907477</v>
      </c>
      <c r="X175" s="166">
        <f>X200</f>
        <v>26307252</v>
      </c>
      <c r="Y175" s="166">
        <f>Y200</f>
        <v>26695075</v>
      </c>
      <c r="AB175" s="380"/>
    </row>
    <row r="176" spans="1:28" ht="18" thickBot="1">
      <c r="A176" s="2"/>
      <c r="B176" s="2"/>
      <c r="C176" s="2"/>
      <c r="D176" s="15"/>
      <c r="E176" s="65"/>
      <c r="F176" s="16"/>
      <c r="G176" s="16"/>
      <c r="H176" s="17"/>
      <c r="I176" s="16"/>
      <c r="J176" s="16"/>
      <c r="K176" s="10"/>
      <c r="L176" s="104"/>
      <c r="M176" s="104"/>
      <c r="N176" s="66"/>
      <c r="O176" s="106"/>
      <c r="P176" s="106"/>
      <c r="Q176" s="106"/>
      <c r="R176" s="106"/>
      <c r="S176" s="106"/>
      <c r="T176" s="106"/>
      <c r="U176" s="106"/>
      <c r="V176" s="106"/>
      <c r="W176" s="106"/>
      <c r="X176" s="106"/>
      <c r="Y176" s="106"/>
      <c r="AB176" s="380"/>
    </row>
    <row r="177" spans="1:28" ht="39.75" customHeight="1" thickBot="1">
      <c r="A177" s="2"/>
      <c r="B177" s="2"/>
      <c r="C177" s="2"/>
      <c r="D177" s="390" t="s">
        <v>190</v>
      </c>
      <c r="E177" s="390"/>
      <c r="F177" s="120"/>
      <c r="G177" s="237">
        <f>G170</f>
        <v>10442467</v>
      </c>
      <c r="H177" s="238">
        <f>G177+H170</f>
        <v>19059885</v>
      </c>
      <c r="I177" s="238">
        <f>H177+I170</f>
        <v>29518397</v>
      </c>
      <c r="J177" s="238">
        <f t="shared" ref="J177:O177" si="94">I177+J170</f>
        <v>36998192</v>
      </c>
      <c r="K177" s="239">
        <f t="shared" si="94"/>
        <v>44493016</v>
      </c>
      <c r="L177" s="239">
        <f t="shared" si="94"/>
        <v>52105403</v>
      </c>
      <c r="M177" s="240">
        <f t="shared" si="94"/>
        <v>57635000</v>
      </c>
      <c r="N177" s="240">
        <f t="shared" si="94"/>
        <v>66588757</v>
      </c>
      <c r="O177" s="241">
        <f t="shared" si="94"/>
        <v>74101804</v>
      </c>
      <c r="P177" s="241">
        <f t="shared" ref="P177:T177" si="95">O177+P170</f>
        <v>81006730</v>
      </c>
      <c r="Q177" s="241">
        <f t="shared" si="95"/>
        <v>88751859</v>
      </c>
      <c r="R177" s="241">
        <f t="shared" si="95"/>
        <v>99615477</v>
      </c>
      <c r="S177" s="241">
        <f t="shared" si="95"/>
        <v>105247961</v>
      </c>
      <c r="T177" s="241">
        <f t="shared" si="95"/>
        <v>111594868</v>
      </c>
      <c r="U177" s="241">
        <f>T177+U170</f>
        <v>118952165</v>
      </c>
      <c r="V177" s="175">
        <f>U177+V170</f>
        <v>126645729</v>
      </c>
      <c r="W177" s="175">
        <f>V177+W170</f>
        <v>131587331</v>
      </c>
      <c r="X177" s="175">
        <f>W177+X170</f>
        <v>136295593</v>
      </c>
      <c r="Y177" s="175">
        <f>X177+Y170</f>
        <v>142966960</v>
      </c>
      <c r="AB177" s="380"/>
    </row>
    <row r="178" spans="1:28">
      <c r="A178" s="2"/>
      <c r="B178" s="2"/>
      <c r="C178" s="2"/>
      <c r="D178" s="15"/>
      <c r="E178" s="65"/>
      <c r="F178" s="16"/>
      <c r="G178" s="16"/>
      <c r="H178" s="17"/>
      <c r="I178" s="16"/>
      <c r="J178" s="16"/>
      <c r="K178" s="10"/>
      <c r="L178" s="66"/>
      <c r="M178" s="66"/>
      <c r="N178" s="66"/>
      <c r="O178" s="106"/>
      <c r="P178" s="106"/>
      <c r="Q178" s="106"/>
      <c r="R178" s="106"/>
      <c r="S178" s="106"/>
      <c r="T178" s="106"/>
      <c r="U178" s="106"/>
      <c r="V178" s="106"/>
      <c r="W178" s="106"/>
      <c r="X178" s="106"/>
      <c r="Y178" s="106"/>
      <c r="AB178" s="380"/>
    </row>
    <row r="179" spans="1:28">
      <c r="A179" s="2"/>
      <c r="B179" s="2"/>
      <c r="C179" s="2"/>
      <c r="D179" s="15"/>
      <c r="E179" s="15"/>
      <c r="F179" s="16"/>
      <c r="G179" s="16"/>
      <c r="H179" s="17"/>
      <c r="I179" s="16"/>
      <c r="J179" s="16"/>
      <c r="K179" s="10"/>
      <c r="L179" s="102"/>
      <c r="M179" s="102"/>
      <c r="N179" s="31"/>
      <c r="O179" s="106"/>
      <c r="P179" s="106"/>
      <c r="Q179" s="31" t="s">
        <v>119</v>
      </c>
      <c r="R179" s="31" t="s">
        <v>119</v>
      </c>
      <c r="S179" s="31" t="s">
        <v>119</v>
      </c>
      <c r="T179" s="31" t="s">
        <v>119</v>
      </c>
      <c r="U179" s="31" t="s">
        <v>119</v>
      </c>
      <c r="V179" s="31" t="s">
        <v>119</v>
      </c>
      <c r="W179" s="31" t="s">
        <v>119</v>
      </c>
      <c r="X179" s="31" t="s">
        <v>119</v>
      </c>
      <c r="Y179" s="31" t="s">
        <v>119</v>
      </c>
      <c r="AB179" s="380"/>
    </row>
    <row r="180" spans="1:28" ht="18" thickBot="1">
      <c r="A180" s="2"/>
      <c r="B180" s="2"/>
      <c r="C180" s="387" t="s">
        <v>121</v>
      </c>
      <c r="D180" s="387"/>
      <c r="E180" s="15"/>
      <c r="F180" s="95" t="str">
        <f t="shared" ref="F180:Y180" si="96">F1</f>
        <v>H16</v>
      </c>
      <c r="G180" s="95" t="str">
        <f t="shared" si="96"/>
        <v>H17</v>
      </c>
      <c r="H180" s="95" t="str">
        <f t="shared" si="96"/>
        <v>H18</v>
      </c>
      <c r="I180" s="95" t="str">
        <f t="shared" si="96"/>
        <v>H19</v>
      </c>
      <c r="J180" s="95" t="str">
        <f t="shared" si="96"/>
        <v>H20</v>
      </c>
      <c r="K180" s="95" t="str">
        <f t="shared" si="96"/>
        <v>H21</v>
      </c>
      <c r="L180" s="95" t="str">
        <f t="shared" si="96"/>
        <v>H22</v>
      </c>
      <c r="M180" s="95" t="str">
        <f t="shared" si="96"/>
        <v>H23</v>
      </c>
      <c r="N180" s="95" t="str">
        <f t="shared" si="96"/>
        <v>H24</v>
      </c>
      <c r="O180" s="107" t="str">
        <f t="shared" si="96"/>
        <v>H25</v>
      </c>
      <c r="P180" s="107" t="str">
        <f t="shared" si="96"/>
        <v>H26</v>
      </c>
      <c r="Q180" s="107" t="str">
        <f t="shared" si="96"/>
        <v>H27</v>
      </c>
      <c r="R180" s="107" t="str">
        <f t="shared" si="96"/>
        <v>H28</v>
      </c>
      <c r="S180" s="107" t="str">
        <f t="shared" si="96"/>
        <v>H29</v>
      </c>
      <c r="T180" s="107" t="str">
        <f t="shared" si="96"/>
        <v>H30</v>
      </c>
      <c r="U180" s="107" t="str">
        <f t="shared" si="96"/>
        <v>H31</v>
      </c>
      <c r="V180" s="107" t="str">
        <f t="shared" si="96"/>
        <v>R2</v>
      </c>
      <c r="W180" s="107" t="str">
        <f t="shared" si="96"/>
        <v>R3</v>
      </c>
      <c r="X180" s="107" t="str">
        <f t="shared" si="96"/>
        <v>R4</v>
      </c>
      <c r="Y180" s="107" t="str">
        <f t="shared" si="96"/>
        <v>R5</v>
      </c>
      <c r="AB180" s="380"/>
    </row>
    <row r="181" spans="1:28">
      <c r="A181" s="2"/>
      <c r="B181" s="2"/>
      <c r="C181" s="2"/>
      <c r="D181" s="37" t="s">
        <v>46</v>
      </c>
      <c r="E181" s="38"/>
      <c r="F181" s="73">
        <v>8252933</v>
      </c>
      <c r="G181" s="202">
        <v>8271539</v>
      </c>
      <c r="H181" s="203">
        <v>8130929</v>
      </c>
      <c r="I181" s="203">
        <v>8050609</v>
      </c>
      <c r="J181" s="203">
        <v>7590460</v>
      </c>
      <c r="K181" s="203">
        <v>7280955</v>
      </c>
      <c r="L181" s="204">
        <v>7213875</v>
      </c>
      <c r="M181" s="204">
        <v>7238477</v>
      </c>
      <c r="N181" s="204">
        <v>6928777</v>
      </c>
      <c r="O181" s="193">
        <v>6656357</v>
      </c>
      <c r="P181" s="193">
        <v>6601467</v>
      </c>
      <c r="Q181" s="193">
        <v>6749535</v>
      </c>
      <c r="R181" s="193">
        <v>6633830</v>
      </c>
      <c r="S181" s="193">
        <v>6516490</v>
      </c>
      <c r="T181" s="193">
        <v>6535109</v>
      </c>
      <c r="U181" s="193">
        <v>6608549</v>
      </c>
      <c r="V181" s="344">
        <v>6848643</v>
      </c>
      <c r="W181" s="344">
        <v>6915754</v>
      </c>
      <c r="X181" s="154">
        <v>6942429</v>
      </c>
      <c r="Y181" s="154">
        <v>7129439</v>
      </c>
      <c r="AB181" s="380"/>
    </row>
    <row r="182" spans="1:28">
      <c r="A182" s="2"/>
      <c r="B182" s="2"/>
      <c r="C182" s="2"/>
      <c r="D182" s="33" t="s">
        <v>47</v>
      </c>
      <c r="E182" s="34"/>
      <c r="F182" s="70">
        <v>5588239</v>
      </c>
      <c r="G182" s="205">
        <v>5587419</v>
      </c>
      <c r="H182" s="206">
        <v>5422492</v>
      </c>
      <c r="I182" s="206">
        <v>5290284</v>
      </c>
      <c r="J182" s="206">
        <v>5078205</v>
      </c>
      <c r="K182" s="206">
        <v>4794895</v>
      </c>
      <c r="L182" s="207">
        <v>4669176</v>
      </c>
      <c r="M182" s="207">
        <v>4552080</v>
      </c>
      <c r="N182" s="207">
        <v>4357220</v>
      </c>
      <c r="O182" s="206">
        <v>4183040</v>
      </c>
      <c r="P182" s="206">
        <v>4295599</v>
      </c>
      <c r="Q182" s="206">
        <v>4448387</v>
      </c>
      <c r="R182" s="206">
        <v>4434904</v>
      </c>
      <c r="S182" s="206">
        <v>4299153</v>
      </c>
      <c r="T182" s="206">
        <v>4440137</v>
      </c>
      <c r="U182" s="206">
        <v>4408594</v>
      </c>
      <c r="V182" s="341">
        <v>4590637</v>
      </c>
      <c r="W182" s="341">
        <v>4611521</v>
      </c>
      <c r="X182" s="151">
        <v>4534989</v>
      </c>
      <c r="Y182" s="151">
        <v>4680665</v>
      </c>
      <c r="AB182" s="380"/>
    </row>
    <row r="183" spans="1:28">
      <c r="A183" s="2"/>
      <c r="B183" s="2"/>
      <c r="C183" s="2"/>
      <c r="D183" s="24" t="s">
        <v>60</v>
      </c>
      <c r="E183" s="25"/>
      <c r="F183" s="70">
        <v>1469182</v>
      </c>
      <c r="G183" s="205">
        <v>1665133</v>
      </c>
      <c r="H183" s="206">
        <v>1950459</v>
      </c>
      <c r="I183" s="206">
        <v>1924894</v>
      </c>
      <c r="J183" s="206">
        <v>1919850</v>
      </c>
      <c r="K183" s="206">
        <v>2062845</v>
      </c>
      <c r="L183" s="207">
        <v>2188200</v>
      </c>
      <c r="M183" s="207">
        <v>2220111</v>
      </c>
      <c r="N183" s="207">
        <v>2316878</v>
      </c>
      <c r="O183" s="206">
        <v>2461553</v>
      </c>
      <c r="P183" s="206">
        <v>2532306</v>
      </c>
      <c r="Q183" s="206">
        <v>2493294</v>
      </c>
      <c r="R183" s="206">
        <v>2622670</v>
      </c>
      <c r="S183" s="206">
        <v>2342763</v>
      </c>
      <c r="T183" s="206">
        <v>2352439</v>
      </c>
      <c r="U183" s="206">
        <v>2610449</v>
      </c>
      <c r="V183" s="341">
        <v>2441129</v>
      </c>
      <c r="W183" s="341">
        <v>2433674</v>
      </c>
      <c r="X183" s="151">
        <v>2363644</v>
      </c>
      <c r="Y183" s="151">
        <v>2726625</v>
      </c>
      <c r="AB183" s="380"/>
    </row>
    <row r="184" spans="1:28">
      <c r="A184" s="2"/>
      <c r="B184" s="2"/>
      <c r="C184" s="2"/>
      <c r="D184" s="24" t="s">
        <v>61</v>
      </c>
      <c r="E184" s="25"/>
      <c r="F184" s="70">
        <v>6713160</v>
      </c>
      <c r="G184" s="226">
        <f t="shared" ref="G184:M184" si="97">SUM(G185:G186)</f>
        <v>6573164</v>
      </c>
      <c r="H184" s="227">
        <f t="shared" si="97"/>
        <v>6475601</v>
      </c>
      <c r="I184" s="227">
        <f t="shared" si="97"/>
        <v>6563554</v>
      </c>
      <c r="J184" s="227">
        <f t="shared" si="97"/>
        <v>6396759</v>
      </c>
      <c r="K184" s="227">
        <f t="shared" si="97"/>
        <v>6301032</v>
      </c>
      <c r="L184" s="228">
        <f t="shared" si="97"/>
        <v>6513338</v>
      </c>
      <c r="M184" s="228">
        <f t="shared" si="97"/>
        <v>6673273</v>
      </c>
      <c r="N184" s="229">
        <f t="shared" ref="N184:T184" si="98">SUM(N185:N186)</f>
        <v>6603972</v>
      </c>
      <c r="O184" s="227">
        <f t="shared" si="98"/>
        <v>6256375</v>
      </c>
      <c r="P184" s="227">
        <f t="shared" si="98"/>
        <v>6031710</v>
      </c>
      <c r="Q184" s="227">
        <f t="shared" si="98"/>
        <v>5787947</v>
      </c>
      <c r="R184" s="227">
        <f t="shared" si="98"/>
        <v>5723216</v>
      </c>
      <c r="S184" s="227">
        <f t="shared" si="98"/>
        <v>5895436</v>
      </c>
      <c r="T184" s="227">
        <f t="shared" si="98"/>
        <v>5910785</v>
      </c>
      <c r="U184" s="227">
        <f>SUM(U185:U186)</f>
        <v>6175363</v>
      </c>
      <c r="V184" s="342">
        <f>SUM(V185:V186)</f>
        <v>6385109</v>
      </c>
      <c r="W184" s="342">
        <f>SUM(W185:W186)</f>
        <v>6415053</v>
      </c>
      <c r="X184" s="152">
        <f>SUM(X185:X186)</f>
        <v>6542723</v>
      </c>
      <c r="Y184" s="152">
        <f>SUM(Y185:Y186)</f>
        <v>6542018</v>
      </c>
      <c r="AB184" s="380"/>
    </row>
    <row r="185" spans="1:28">
      <c r="A185" s="2"/>
      <c r="B185" s="2"/>
      <c r="C185" s="2"/>
      <c r="D185" s="33" t="s">
        <v>62</v>
      </c>
      <c r="E185" s="34"/>
      <c r="F185" s="70">
        <v>6712431</v>
      </c>
      <c r="G185" s="205">
        <v>6573136</v>
      </c>
      <c r="H185" s="206">
        <v>6474333</v>
      </c>
      <c r="I185" s="206">
        <v>6555932</v>
      </c>
      <c r="J185" s="206">
        <v>6393162</v>
      </c>
      <c r="K185" s="206">
        <v>6300165</v>
      </c>
      <c r="L185" s="207">
        <v>6512699</v>
      </c>
      <c r="M185" s="207">
        <v>6672824</v>
      </c>
      <c r="N185" s="207">
        <v>6603415</v>
      </c>
      <c r="O185" s="206">
        <v>6255935</v>
      </c>
      <c r="P185" s="206">
        <v>6031351</v>
      </c>
      <c r="Q185" s="206">
        <v>5787715</v>
      </c>
      <c r="R185" s="206">
        <v>5723200</v>
      </c>
      <c r="S185" s="206">
        <v>5895421</v>
      </c>
      <c r="T185" s="206">
        <v>5910764</v>
      </c>
      <c r="U185" s="206">
        <v>6175339</v>
      </c>
      <c r="V185" s="341">
        <v>6385078</v>
      </c>
      <c r="W185" s="341">
        <v>6415041</v>
      </c>
      <c r="X185" s="151">
        <v>6542718</v>
      </c>
      <c r="Y185" s="151">
        <v>6542013</v>
      </c>
      <c r="AB185" s="380"/>
    </row>
    <row r="186" spans="1:28">
      <c r="A186" s="2"/>
      <c r="B186" s="2"/>
      <c r="C186" s="2"/>
      <c r="D186" s="39" t="s">
        <v>63</v>
      </c>
      <c r="E186" s="52"/>
      <c r="F186" s="89">
        <v>729</v>
      </c>
      <c r="G186" s="230">
        <v>28</v>
      </c>
      <c r="H186" s="209">
        <v>1268</v>
      </c>
      <c r="I186" s="209">
        <v>7622</v>
      </c>
      <c r="J186" s="209">
        <v>3597</v>
      </c>
      <c r="K186" s="209">
        <v>867</v>
      </c>
      <c r="L186" s="210">
        <v>639</v>
      </c>
      <c r="M186" s="210">
        <v>449</v>
      </c>
      <c r="N186" s="210">
        <v>557</v>
      </c>
      <c r="O186" s="231">
        <v>440</v>
      </c>
      <c r="P186" s="231">
        <v>359</v>
      </c>
      <c r="Q186" s="231">
        <v>232</v>
      </c>
      <c r="R186" s="231">
        <v>16</v>
      </c>
      <c r="S186" s="231">
        <v>15</v>
      </c>
      <c r="T186" s="231">
        <v>21</v>
      </c>
      <c r="U186" s="231">
        <v>24</v>
      </c>
      <c r="V186" s="351">
        <v>31</v>
      </c>
      <c r="W186" s="351">
        <v>12</v>
      </c>
      <c r="X186" s="163">
        <v>5</v>
      </c>
      <c r="Y186" s="163">
        <v>5</v>
      </c>
      <c r="AB186" s="380"/>
    </row>
    <row r="187" spans="1:28" ht="18" thickBot="1">
      <c r="A187" s="2"/>
      <c r="B187" s="2"/>
      <c r="C187" s="2"/>
      <c r="D187" s="7" t="s">
        <v>94</v>
      </c>
      <c r="E187" s="8"/>
      <c r="F187" s="84">
        <v>16435275</v>
      </c>
      <c r="G187" s="187">
        <f t="shared" ref="G187:M187" si="99">SUM(G181+G183+G184)</f>
        <v>16509836</v>
      </c>
      <c r="H187" s="188">
        <f t="shared" si="99"/>
        <v>16556989</v>
      </c>
      <c r="I187" s="188">
        <f t="shared" si="99"/>
        <v>16539057</v>
      </c>
      <c r="J187" s="188">
        <f t="shared" si="99"/>
        <v>15907069</v>
      </c>
      <c r="K187" s="188">
        <f t="shared" si="99"/>
        <v>15644832</v>
      </c>
      <c r="L187" s="189">
        <f t="shared" si="99"/>
        <v>15915413</v>
      </c>
      <c r="M187" s="189">
        <f t="shared" si="99"/>
        <v>16131861</v>
      </c>
      <c r="N187" s="218">
        <f t="shared" ref="N187:T187" si="100">SUM(N181+N183+N184)</f>
        <v>15849627</v>
      </c>
      <c r="O187" s="225">
        <f t="shared" si="100"/>
        <v>15374285</v>
      </c>
      <c r="P187" s="225">
        <f t="shared" si="100"/>
        <v>15165483</v>
      </c>
      <c r="Q187" s="225">
        <f t="shared" si="100"/>
        <v>15030776</v>
      </c>
      <c r="R187" s="225">
        <f t="shared" si="100"/>
        <v>14979716</v>
      </c>
      <c r="S187" s="225">
        <f t="shared" si="100"/>
        <v>14754689</v>
      </c>
      <c r="T187" s="225">
        <f t="shared" si="100"/>
        <v>14798333</v>
      </c>
      <c r="U187" s="225">
        <f>SUM(U181+U183+U184)</f>
        <v>15394361</v>
      </c>
      <c r="V187" s="352">
        <f>SUM(V181+V183+V184)</f>
        <v>15674881</v>
      </c>
      <c r="W187" s="352">
        <f>SUM(W181+W183+W184)</f>
        <v>15764481</v>
      </c>
      <c r="X187" s="164">
        <f>SUM(X181+X183+X184)</f>
        <v>15848796</v>
      </c>
      <c r="Y187" s="164">
        <f>SUM(Y181+Y183+Y184)</f>
        <v>16398082</v>
      </c>
      <c r="AB187" s="380"/>
    </row>
    <row r="188" spans="1:28">
      <c r="A188" s="2"/>
      <c r="B188" s="2"/>
      <c r="C188" s="2"/>
      <c r="D188" s="58" t="s">
        <v>64</v>
      </c>
      <c r="E188" s="59"/>
      <c r="F188" s="90">
        <v>3116907</v>
      </c>
      <c r="G188" s="195">
        <v>3049855</v>
      </c>
      <c r="H188" s="196">
        <v>3028526</v>
      </c>
      <c r="I188" s="196">
        <v>3208167</v>
      </c>
      <c r="J188" s="196">
        <v>3356390</v>
      </c>
      <c r="K188" s="196">
        <v>3469496</v>
      </c>
      <c r="L188" s="232">
        <v>3399089</v>
      </c>
      <c r="M188" s="232">
        <v>3482183</v>
      </c>
      <c r="N188" s="232">
        <v>3571491</v>
      </c>
      <c r="O188" s="193">
        <v>3659332</v>
      </c>
      <c r="P188" s="193">
        <v>3779683</v>
      </c>
      <c r="Q188" s="193">
        <v>3788496</v>
      </c>
      <c r="R188" s="193">
        <v>3796684</v>
      </c>
      <c r="S188" s="193">
        <v>3640913</v>
      </c>
      <c r="T188" s="193">
        <v>3634202</v>
      </c>
      <c r="U188" s="193">
        <v>3820839</v>
      </c>
      <c r="V188" s="344">
        <v>3508389</v>
      </c>
      <c r="W188" s="344">
        <v>3488291</v>
      </c>
      <c r="X188" s="154">
        <v>3737872</v>
      </c>
      <c r="Y188" s="154">
        <v>3888806</v>
      </c>
      <c r="AB188" s="380"/>
    </row>
    <row r="189" spans="1:28">
      <c r="A189" s="2"/>
      <c r="B189" s="2"/>
      <c r="C189" s="2"/>
      <c r="D189" s="24" t="s">
        <v>65</v>
      </c>
      <c r="E189" s="25"/>
      <c r="F189" s="70">
        <v>501221</v>
      </c>
      <c r="G189" s="205">
        <v>401978</v>
      </c>
      <c r="H189" s="206">
        <v>455171</v>
      </c>
      <c r="I189" s="206">
        <v>437922</v>
      </c>
      <c r="J189" s="206">
        <v>503466</v>
      </c>
      <c r="K189" s="206">
        <v>401594</v>
      </c>
      <c r="L189" s="207">
        <v>385621</v>
      </c>
      <c r="M189" s="207">
        <v>359720</v>
      </c>
      <c r="N189" s="207">
        <v>394214</v>
      </c>
      <c r="O189" s="206">
        <v>384856</v>
      </c>
      <c r="P189" s="206">
        <v>449214</v>
      </c>
      <c r="Q189" s="206">
        <v>377154</v>
      </c>
      <c r="R189" s="206">
        <v>259187</v>
      </c>
      <c r="S189" s="206">
        <v>335775</v>
      </c>
      <c r="T189" s="206">
        <v>228740</v>
      </c>
      <c r="U189" s="206">
        <v>238715</v>
      </c>
      <c r="V189" s="341">
        <v>227417</v>
      </c>
      <c r="W189" s="341">
        <v>297632</v>
      </c>
      <c r="X189" s="151">
        <v>376230</v>
      </c>
      <c r="Y189" s="151">
        <v>283572</v>
      </c>
      <c r="AB189" s="380"/>
    </row>
    <row r="190" spans="1:28">
      <c r="A190" s="2"/>
      <c r="B190" s="2"/>
      <c r="C190" s="2"/>
      <c r="D190" s="24" t="s">
        <v>66</v>
      </c>
      <c r="E190" s="25"/>
      <c r="F190" s="70">
        <v>1509805</v>
      </c>
      <c r="G190" s="205">
        <v>1259136</v>
      </c>
      <c r="H190" s="206">
        <v>1244693</v>
      </c>
      <c r="I190" s="206">
        <v>1180882</v>
      </c>
      <c r="J190" s="206">
        <v>1214342</v>
      </c>
      <c r="K190" s="206">
        <v>1460952</v>
      </c>
      <c r="L190" s="207">
        <v>1180387</v>
      </c>
      <c r="M190" s="207">
        <v>1180199</v>
      </c>
      <c r="N190" s="207">
        <v>1117707</v>
      </c>
      <c r="O190" s="206">
        <v>1215727</v>
      </c>
      <c r="P190" s="206">
        <v>1197017</v>
      </c>
      <c r="Q190" s="206">
        <v>1224672</v>
      </c>
      <c r="R190" s="206">
        <v>1219482</v>
      </c>
      <c r="S190" s="206">
        <v>1440860</v>
      </c>
      <c r="T190" s="206">
        <v>1391922</v>
      </c>
      <c r="U190" s="206">
        <v>1459684</v>
      </c>
      <c r="V190" s="341">
        <v>2979067</v>
      </c>
      <c r="W190" s="341">
        <v>3138539</v>
      </c>
      <c r="X190" s="151">
        <v>3182133</v>
      </c>
      <c r="Y190" s="151">
        <v>2800259</v>
      </c>
      <c r="AB190" s="380"/>
    </row>
    <row r="191" spans="1:28">
      <c r="A191" s="2"/>
      <c r="B191" s="2"/>
      <c r="C191" s="2"/>
      <c r="D191" s="24" t="s">
        <v>67</v>
      </c>
      <c r="E191" s="25"/>
      <c r="F191" s="70">
        <v>2927008</v>
      </c>
      <c r="G191" s="205">
        <v>2953255</v>
      </c>
      <c r="H191" s="206">
        <v>2899888</v>
      </c>
      <c r="I191" s="206">
        <v>3142048</v>
      </c>
      <c r="J191" s="206">
        <v>3755869</v>
      </c>
      <c r="K191" s="206">
        <v>3942300</v>
      </c>
      <c r="L191" s="207">
        <v>3953064</v>
      </c>
      <c r="M191" s="207">
        <v>3883297</v>
      </c>
      <c r="N191" s="207">
        <v>4120464</v>
      </c>
      <c r="O191" s="206">
        <v>4203319</v>
      </c>
      <c r="P191" s="206">
        <v>4469129</v>
      </c>
      <c r="Q191" s="206">
        <v>4506347</v>
      </c>
      <c r="R191" s="206">
        <v>4602477</v>
      </c>
      <c r="S191" s="206">
        <v>4602027</v>
      </c>
      <c r="T191" s="206">
        <v>4851564</v>
      </c>
      <c r="U191" s="206">
        <v>4768265</v>
      </c>
      <c r="V191" s="341">
        <v>3223793</v>
      </c>
      <c r="W191" s="341">
        <v>3218534</v>
      </c>
      <c r="X191" s="151">
        <v>3162221</v>
      </c>
      <c r="Y191" s="151">
        <v>3324356</v>
      </c>
      <c r="AB191" s="380"/>
    </row>
    <row r="192" spans="1:28">
      <c r="A192" s="2"/>
      <c r="B192" s="2"/>
      <c r="C192" s="2"/>
      <c r="D192" s="24" t="s">
        <v>68</v>
      </c>
      <c r="E192" s="25"/>
      <c r="F192" s="70">
        <v>10671</v>
      </c>
      <c r="G192" s="205">
        <v>11289</v>
      </c>
      <c r="H192" s="206">
        <v>10293</v>
      </c>
      <c r="I192" s="206">
        <v>11526</v>
      </c>
      <c r="J192" s="206">
        <v>14110</v>
      </c>
      <c r="K192" s="206">
        <v>13756</v>
      </c>
      <c r="L192" s="207">
        <v>11298</v>
      </c>
      <c r="M192" s="207">
        <v>9417</v>
      </c>
      <c r="N192" s="207">
        <v>7271</v>
      </c>
      <c r="O192" s="206"/>
      <c r="P192" s="206"/>
      <c r="Q192" s="206"/>
      <c r="R192" s="206"/>
      <c r="S192" s="206"/>
      <c r="T192" s="206"/>
      <c r="U192" s="206"/>
      <c r="V192" s="341"/>
      <c r="W192" s="341"/>
      <c r="X192" s="151"/>
      <c r="Y192" s="151"/>
    </row>
    <row r="193" spans="1:28">
      <c r="A193" s="2"/>
      <c r="B193" s="2"/>
      <c r="C193" s="2"/>
      <c r="D193" s="24" t="s">
        <v>69</v>
      </c>
      <c r="E193" s="25"/>
      <c r="F193" s="70"/>
      <c r="G193" s="205"/>
      <c r="H193" s="206"/>
      <c r="I193" s="206"/>
      <c r="J193" s="206"/>
      <c r="K193" s="206"/>
      <c r="L193" s="207"/>
      <c r="M193" s="207"/>
      <c r="N193" s="207"/>
      <c r="O193" s="206"/>
      <c r="P193" s="206"/>
      <c r="Q193" s="206"/>
      <c r="R193" s="206"/>
      <c r="S193" s="206"/>
      <c r="T193" s="206"/>
      <c r="U193" s="206"/>
      <c r="V193" s="341"/>
      <c r="W193" s="341"/>
      <c r="X193" s="151"/>
      <c r="Y193" s="151"/>
    </row>
    <row r="194" spans="1:28">
      <c r="A194" s="2"/>
      <c r="B194" s="2"/>
      <c r="C194" s="2"/>
      <c r="D194" s="24" t="s">
        <v>70</v>
      </c>
      <c r="E194" s="25"/>
      <c r="F194" s="70"/>
      <c r="G194" s="205"/>
      <c r="H194" s="206"/>
      <c r="I194" s="206"/>
      <c r="J194" s="206"/>
      <c r="K194" s="206"/>
      <c r="L194" s="207"/>
      <c r="M194" s="207"/>
      <c r="N194" s="207"/>
      <c r="O194" s="206"/>
      <c r="P194" s="206"/>
      <c r="Q194" s="206"/>
      <c r="R194" s="206"/>
      <c r="S194" s="206"/>
      <c r="T194" s="206"/>
      <c r="U194" s="206"/>
      <c r="V194" s="341"/>
      <c r="W194" s="341"/>
      <c r="X194" s="151"/>
      <c r="Y194" s="151"/>
    </row>
    <row r="195" spans="1:28">
      <c r="A195" s="2"/>
      <c r="B195" s="2"/>
      <c r="C195" s="2"/>
      <c r="D195" s="33" t="s">
        <v>71</v>
      </c>
      <c r="E195" s="34"/>
      <c r="F195" s="70"/>
      <c r="G195" s="205"/>
      <c r="H195" s="206"/>
      <c r="I195" s="206"/>
      <c r="J195" s="206"/>
      <c r="K195" s="206"/>
      <c r="L195" s="207"/>
      <c r="M195" s="207"/>
      <c r="N195" s="207"/>
      <c r="O195" s="206"/>
      <c r="P195" s="206"/>
      <c r="Q195" s="206"/>
      <c r="R195" s="206"/>
      <c r="S195" s="206"/>
      <c r="T195" s="206"/>
      <c r="U195" s="206"/>
      <c r="V195" s="341"/>
      <c r="W195" s="341"/>
      <c r="X195" s="151"/>
      <c r="Y195" s="151"/>
    </row>
    <row r="196" spans="1:28">
      <c r="A196" s="2"/>
      <c r="B196" s="2"/>
      <c r="C196" s="2"/>
      <c r="D196" s="24" t="s">
        <v>106</v>
      </c>
      <c r="E196" s="25"/>
      <c r="F196" s="70"/>
      <c r="G196" s="205"/>
      <c r="H196" s="206"/>
      <c r="I196" s="206"/>
      <c r="J196" s="206"/>
      <c r="K196" s="206"/>
      <c r="L196" s="207"/>
      <c r="M196" s="207"/>
      <c r="N196" s="207"/>
      <c r="O196" s="206"/>
      <c r="P196" s="206"/>
      <c r="Q196" s="206"/>
      <c r="R196" s="206"/>
      <c r="S196" s="206"/>
      <c r="T196" s="206"/>
      <c r="U196" s="206"/>
      <c r="V196" s="341"/>
      <c r="W196" s="341"/>
      <c r="X196" s="151"/>
      <c r="Y196" s="151"/>
    </row>
    <row r="197" spans="1:28">
      <c r="A197" s="2"/>
      <c r="B197" s="2"/>
      <c r="C197" s="2"/>
      <c r="D197" s="33" t="s">
        <v>72</v>
      </c>
      <c r="E197" s="34"/>
      <c r="F197" s="70"/>
      <c r="G197" s="205"/>
      <c r="H197" s="206"/>
      <c r="I197" s="206"/>
      <c r="J197" s="206"/>
      <c r="K197" s="206"/>
      <c r="L197" s="207"/>
      <c r="M197" s="207"/>
      <c r="N197" s="207"/>
      <c r="O197" s="206"/>
      <c r="P197" s="206"/>
      <c r="Q197" s="206"/>
      <c r="R197" s="206"/>
      <c r="S197" s="206"/>
      <c r="T197" s="206"/>
      <c r="U197" s="206"/>
      <c r="V197" s="341"/>
      <c r="W197" s="341"/>
      <c r="X197" s="151"/>
      <c r="Y197" s="151"/>
    </row>
    <row r="198" spans="1:28">
      <c r="A198" s="2"/>
      <c r="B198" s="2"/>
      <c r="C198" s="2"/>
      <c r="D198" s="33" t="s">
        <v>73</v>
      </c>
      <c r="E198" s="34"/>
      <c r="F198" s="70"/>
      <c r="G198" s="205"/>
      <c r="H198" s="206"/>
      <c r="I198" s="206"/>
      <c r="J198" s="206"/>
      <c r="K198" s="206"/>
      <c r="L198" s="207"/>
      <c r="M198" s="207"/>
      <c r="N198" s="207"/>
      <c r="O198" s="206"/>
      <c r="P198" s="206"/>
      <c r="Q198" s="206"/>
      <c r="R198" s="206"/>
      <c r="S198" s="206"/>
      <c r="T198" s="206"/>
      <c r="U198" s="206"/>
      <c r="V198" s="341"/>
      <c r="W198" s="341"/>
      <c r="X198" s="151"/>
      <c r="Y198" s="151"/>
    </row>
    <row r="199" spans="1:28">
      <c r="A199" s="2"/>
      <c r="B199" s="2"/>
      <c r="C199" s="2"/>
      <c r="D199" s="5" t="s">
        <v>107</v>
      </c>
      <c r="E199" s="6"/>
      <c r="F199" s="83"/>
      <c r="G199" s="208"/>
      <c r="H199" s="209"/>
      <c r="I199" s="209"/>
      <c r="J199" s="209"/>
      <c r="K199" s="209"/>
      <c r="L199" s="210"/>
      <c r="M199" s="210"/>
      <c r="N199" s="210"/>
      <c r="O199" s="231"/>
      <c r="P199" s="231"/>
      <c r="Q199" s="231"/>
      <c r="R199" s="231"/>
      <c r="S199" s="231"/>
      <c r="T199" s="231"/>
      <c r="U199" s="231"/>
      <c r="V199" s="351"/>
      <c r="W199" s="351"/>
      <c r="X199" s="163"/>
      <c r="Y199" s="163"/>
    </row>
    <row r="200" spans="1:28" ht="35.25" thickBot="1">
      <c r="A200" s="2"/>
      <c r="B200" s="2"/>
      <c r="C200" s="2"/>
      <c r="D200" s="60" t="s">
        <v>127</v>
      </c>
      <c r="E200" s="55" t="s">
        <v>164</v>
      </c>
      <c r="F200" s="91">
        <v>24500887</v>
      </c>
      <c r="G200" s="233">
        <f t="shared" ref="G200:K200" si="101">SUM(G187:G192)</f>
        <v>24185349</v>
      </c>
      <c r="H200" s="234">
        <f t="shared" si="101"/>
        <v>24195560</v>
      </c>
      <c r="I200" s="234">
        <f t="shared" si="101"/>
        <v>24519602</v>
      </c>
      <c r="J200" s="234">
        <f t="shared" si="101"/>
        <v>24751246</v>
      </c>
      <c r="K200" s="235">
        <f t="shared" si="101"/>
        <v>24932930</v>
      </c>
      <c r="L200" s="236">
        <f t="shared" ref="L200:Q200" si="102">SUM(L187:L192)</f>
        <v>24844872</v>
      </c>
      <c r="M200" s="236">
        <f t="shared" si="102"/>
        <v>25046677</v>
      </c>
      <c r="N200" s="236">
        <f t="shared" si="102"/>
        <v>25060774</v>
      </c>
      <c r="O200" s="225">
        <f t="shared" si="102"/>
        <v>24837519</v>
      </c>
      <c r="P200" s="225">
        <f t="shared" si="102"/>
        <v>25060526</v>
      </c>
      <c r="Q200" s="225">
        <f t="shared" si="102"/>
        <v>24927445</v>
      </c>
      <c r="R200" s="225">
        <f t="shared" ref="R200" si="103">SUM(R187:R192)</f>
        <v>24857546</v>
      </c>
      <c r="S200" s="225">
        <f t="shared" ref="S200:Y200" si="104">SUM(S187:S192)</f>
        <v>24774264</v>
      </c>
      <c r="T200" s="225">
        <f t="shared" si="104"/>
        <v>24904761</v>
      </c>
      <c r="U200" s="225">
        <f t="shared" si="104"/>
        <v>25681864</v>
      </c>
      <c r="V200" s="352">
        <f t="shared" ref="V200:X200" si="105">SUM(V187:V192)</f>
        <v>25613547</v>
      </c>
      <c r="W200" s="352">
        <f t="shared" si="105"/>
        <v>25907477</v>
      </c>
      <c r="X200" s="164">
        <f t="shared" si="105"/>
        <v>26307252</v>
      </c>
      <c r="Y200" s="164">
        <f t="shared" si="104"/>
        <v>26695075</v>
      </c>
    </row>
    <row r="201" spans="1:28" ht="7.5" customHeight="1">
      <c r="A201" s="2"/>
      <c r="B201" s="2"/>
      <c r="C201" s="2"/>
      <c r="D201" s="15"/>
      <c r="E201" s="15"/>
      <c r="F201" s="16"/>
      <c r="G201" s="16"/>
      <c r="H201" s="17"/>
      <c r="I201" s="16"/>
      <c r="J201" s="16"/>
      <c r="K201" s="10"/>
      <c r="L201" s="105"/>
      <c r="M201" s="105"/>
      <c r="N201" s="16"/>
      <c r="O201" s="106"/>
      <c r="P201" s="106"/>
      <c r="Q201" s="106"/>
      <c r="R201" s="106"/>
      <c r="S201" s="176"/>
      <c r="T201" s="106"/>
      <c r="U201" s="106"/>
      <c r="V201" s="106"/>
      <c r="W201" s="106"/>
      <c r="X201" s="106"/>
      <c r="Y201" s="106"/>
    </row>
    <row r="202" spans="1:28" ht="17.25" customHeight="1" thickBot="1">
      <c r="A202" s="387" t="s">
        <v>74</v>
      </c>
      <c r="B202" s="387"/>
      <c r="C202" s="387"/>
      <c r="D202" s="387"/>
      <c r="E202" s="28"/>
      <c r="F202" s="95" t="str">
        <f t="shared" ref="F202:Y202" si="106">F1</f>
        <v>H16</v>
      </c>
      <c r="G202" s="95" t="str">
        <f t="shared" si="106"/>
        <v>H17</v>
      </c>
      <c r="H202" s="95" t="str">
        <f t="shared" si="106"/>
        <v>H18</v>
      </c>
      <c r="I202" s="95" t="str">
        <f t="shared" si="106"/>
        <v>H19</v>
      </c>
      <c r="J202" s="95" t="str">
        <f t="shared" si="106"/>
        <v>H20</v>
      </c>
      <c r="K202" s="95" t="str">
        <f t="shared" si="106"/>
        <v>H21</v>
      </c>
      <c r="L202" s="95" t="str">
        <f t="shared" si="106"/>
        <v>H22</v>
      </c>
      <c r="M202" s="95" t="str">
        <f t="shared" si="106"/>
        <v>H23</v>
      </c>
      <c r="N202" s="95" t="str">
        <f t="shared" si="106"/>
        <v>H24</v>
      </c>
      <c r="O202" s="107" t="str">
        <f t="shared" si="106"/>
        <v>H25</v>
      </c>
      <c r="P202" s="107" t="str">
        <f t="shared" si="106"/>
        <v>H26</v>
      </c>
      <c r="Q202" s="107" t="str">
        <f t="shared" si="106"/>
        <v>H27</v>
      </c>
      <c r="R202" s="107" t="str">
        <f t="shared" si="106"/>
        <v>H28</v>
      </c>
      <c r="S202" s="107" t="str">
        <f t="shared" si="106"/>
        <v>H29</v>
      </c>
      <c r="T202" s="107" t="str">
        <f t="shared" si="106"/>
        <v>H30</v>
      </c>
      <c r="U202" s="107" t="str">
        <f t="shared" si="106"/>
        <v>H31</v>
      </c>
      <c r="V202" s="107" t="str">
        <f t="shared" si="106"/>
        <v>R2</v>
      </c>
      <c r="W202" s="107" t="str">
        <f t="shared" si="106"/>
        <v>R3</v>
      </c>
      <c r="X202" s="107" t="str">
        <f t="shared" si="106"/>
        <v>R4</v>
      </c>
      <c r="Y202" s="107" t="str">
        <f t="shared" si="106"/>
        <v>R5</v>
      </c>
    </row>
    <row r="203" spans="1:28" ht="17.25" customHeight="1">
      <c r="A203" s="2"/>
      <c r="B203" s="2"/>
      <c r="C203" s="2"/>
      <c r="D203" s="37" t="s">
        <v>75</v>
      </c>
      <c r="E203" s="38"/>
      <c r="F203" s="73">
        <v>532927</v>
      </c>
      <c r="G203" s="202">
        <v>341110</v>
      </c>
      <c r="H203" s="203">
        <v>389560</v>
      </c>
      <c r="I203" s="203">
        <v>406416</v>
      </c>
      <c r="J203" s="203">
        <v>400518</v>
      </c>
      <c r="K203" s="203">
        <v>350687</v>
      </c>
      <c r="L203" s="221">
        <v>346964</v>
      </c>
      <c r="M203" s="221">
        <v>470089</v>
      </c>
      <c r="N203" s="221">
        <v>412020</v>
      </c>
      <c r="O203" s="193">
        <v>364513</v>
      </c>
      <c r="P203" s="193">
        <v>365293</v>
      </c>
      <c r="Q203" s="193">
        <v>376256</v>
      </c>
      <c r="R203" s="193">
        <v>343094</v>
      </c>
      <c r="S203" s="193">
        <v>331267</v>
      </c>
      <c r="T203" s="193">
        <v>328322</v>
      </c>
      <c r="U203" s="193">
        <v>322674</v>
      </c>
      <c r="V203" s="344">
        <v>311295</v>
      </c>
      <c r="W203" s="344">
        <v>309123</v>
      </c>
      <c r="X203" s="154">
        <v>306518</v>
      </c>
      <c r="Y203" s="154">
        <v>311375</v>
      </c>
      <c r="AB203" s="380"/>
    </row>
    <row r="204" spans="1:28" ht="17.25" customHeight="1">
      <c r="A204" s="2"/>
      <c r="B204" s="2"/>
      <c r="C204" s="2"/>
      <c r="D204" s="24" t="s">
        <v>76</v>
      </c>
      <c r="E204" s="25"/>
      <c r="F204" s="70">
        <v>7409714</v>
      </c>
      <c r="G204" s="205">
        <v>7872982</v>
      </c>
      <c r="H204" s="206">
        <v>6290885</v>
      </c>
      <c r="I204" s="206">
        <v>8552629</v>
      </c>
      <c r="J204" s="206">
        <v>5105502</v>
      </c>
      <c r="K204" s="206">
        <v>7262530</v>
      </c>
      <c r="L204" s="222">
        <v>5379631</v>
      </c>
      <c r="M204" s="222">
        <v>4801920</v>
      </c>
      <c r="N204" s="222">
        <v>4422024</v>
      </c>
      <c r="O204" s="206">
        <v>5074999</v>
      </c>
      <c r="P204" s="206">
        <v>6117167</v>
      </c>
      <c r="Q204" s="206">
        <v>4808870</v>
      </c>
      <c r="R204" s="206">
        <v>6590832</v>
      </c>
      <c r="S204" s="206">
        <v>8067543</v>
      </c>
      <c r="T204" s="206">
        <v>6563147</v>
      </c>
      <c r="U204" s="206">
        <v>6622025</v>
      </c>
      <c r="V204" s="341">
        <v>14328611</v>
      </c>
      <c r="W204" s="341">
        <v>6088390</v>
      </c>
      <c r="X204" s="151">
        <v>6305711</v>
      </c>
      <c r="Y204" s="151">
        <v>7069194</v>
      </c>
      <c r="AB204" s="380"/>
    </row>
    <row r="205" spans="1:28" ht="17.25" customHeight="1">
      <c r="A205" s="2"/>
      <c r="B205" s="2"/>
      <c r="C205" s="2"/>
      <c r="D205" s="24" t="s">
        <v>77</v>
      </c>
      <c r="E205" s="25"/>
      <c r="F205" s="70">
        <v>10249378</v>
      </c>
      <c r="G205" s="205">
        <v>10386700</v>
      </c>
      <c r="H205" s="206">
        <v>10800526</v>
      </c>
      <c r="I205" s="206">
        <v>11567366</v>
      </c>
      <c r="J205" s="206">
        <v>11293654</v>
      </c>
      <c r="K205" s="206">
        <v>11661375</v>
      </c>
      <c r="L205" s="222">
        <v>13106934</v>
      </c>
      <c r="M205" s="222">
        <v>13518070</v>
      </c>
      <c r="N205" s="222">
        <v>14000087</v>
      </c>
      <c r="O205" s="206">
        <v>14479171</v>
      </c>
      <c r="P205" s="206">
        <v>14507751</v>
      </c>
      <c r="Q205" s="206">
        <v>14896494</v>
      </c>
      <c r="R205" s="206">
        <v>15360373</v>
      </c>
      <c r="S205" s="206">
        <v>14606282</v>
      </c>
      <c r="T205" s="206">
        <v>15131281</v>
      </c>
      <c r="U205" s="206">
        <v>15001303</v>
      </c>
      <c r="V205" s="341">
        <v>15447272</v>
      </c>
      <c r="W205" s="341">
        <v>17808610</v>
      </c>
      <c r="X205" s="151">
        <v>17155826</v>
      </c>
      <c r="Y205" s="151">
        <v>17484244</v>
      </c>
      <c r="AB205" s="380"/>
    </row>
    <row r="206" spans="1:28" ht="17.25" customHeight="1">
      <c r="A206" s="2"/>
      <c r="B206" s="2"/>
      <c r="C206" s="2"/>
      <c r="D206" s="24" t="s">
        <v>78</v>
      </c>
      <c r="E206" s="25"/>
      <c r="F206" s="70">
        <v>2732571</v>
      </c>
      <c r="G206" s="205">
        <v>2551600</v>
      </c>
      <c r="H206" s="206">
        <v>2462166</v>
      </c>
      <c r="I206" s="206">
        <v>2443221</v>
      </c>
      <c r="J206" s="206">
        <v>2395033</v>
      </c>
      <c r="K206" s="206">
        <v>2786464</v>
      </c>
      <c r="L206" s="222">
        <v>3757028</v>
      </c>
      <c r="M206" s="222">
        <v>2822140</v>
      </c>
      <c r="N206" s="222">
        <v>2959961</v>
      </c>
      <c r="O206" s="206">
        <v>3118438</v>
      </c>
      <c r="P206" s="206">
        <v>2728630</v>
      </c>
      <c r="Q206" s="206">
        <v>2865371</v>
      </c>
      <c r="R206" s="206">
        <v>3908916</v>
      </c>
      <c r="S206" s="206">
        <v>2631394</v>
      </c>
      <c r="T206" s="206">
        <v>4832010</v>
      </c>
      <c r="U206" s="206">
        <v>3835222</v>
      </c>
      <c r="V206" s="341">
        <v>5332733</v>
      </c>
      <c r="W206" s="341">
        <v>3697059</v>
      </c>
      <c r="X206" s="151">
        <v>4122477</v>
      </c>
      <c r="Y206" s="151">
        <v>3495309</v>
      </c>
      <c r="AB206" s="380"/>
    </row>
    <row r="207" spans="1:28" ht="17.25" customHeight="1">
      <c r="A207" s="2"/>
      <c r="B207" s="2"/>
      <c r="C207" s="2"/>
      <c r="D207" s="24" t="s">
        <v>79</v>
      </c>
      <c r="E207" s="25"/>
      <c r="F207" s="70">
        <v>482267</v>
      </c>
      <c r="G207" s="205">
        <v>511361</v>
      </c>
      <c r="H207" s="206">
        <v>499263</v>
      </c>
      <c r="I207" s="206">
        <v>469055</v>
      </c>
      <c r="J207" s="206">
        <v>481367</v>
      </c>
      <c r="K207" s="206">
        <v>501422</v>
      </c>
      <c r="L207" s="222">
        <v>636089</v>
      </c>
      <c r="M207" s="222">
        <v>560367</v>
      </c>
      <c r="N207" s="222">
        <v>495195</v>
      </c>
      <c r="O207" s="206">
        <v>511933</v>
      </c>
      <c r="P207" s="206">
        <v>538223</v>
      </c>
      <c r="Q207" s="206">
        <v>512497</v>
      </c>
      <c r="R207" s="206">
        <v>461479</v>
      </c>
      <c r="S207" s="206">
        <v>450762</v>
      </c>
      <c r="T207" s="206">
        <v>429546</v>
      </c>
      <c r="U207" s="206">
        <v>418342</v>
      </c>
      <c r="V207" s="341">
        <v>370163</v>
      </c>
      <c r="W207" s="341">
        <v>368582</v>
      </c>
      <c r="X207" s="151">
        <v>372819</v>
      </c>
      <c r="Y207" s="151">
        <v>375276</v>
      </c>
      <c r="AB207" s="380"/>
    </row>
    <row r="208" spans="1:28" ht="17.25" customHeight="1">
      <c r="A208" s="2"/>
      <c r="B208" s="2"/>
      <c r="C208" s="2"/>
      <c r="D208" s="24" t="s">
        <v>80</v>
      </c>
      <c r="E208" s="25"/>
      <c r="F208" s="70">
        <v>2110172</v>
      </c>
      <c r="G208" s="205">
        <v>1734953</v>
      </c>
      <c r="H208" s="206">
        <v>1459429</v>
      </c>
      <c r="I208" s="206">
        <v>1604502</v>
      </c>
      <c r="J208" s="206">
        <v>1378807</v>
      </c>
      <c r="K208" s="206">
        <v>1492678</v>
      </c>
      <c r="L208" s="222">
        <v>1581733</v>
      </c>
      <c r="M208" s="222">
        <v>1223162</v>
      </c>
      <c r="N208" s="222">
        <v>1353380</v>
      </c>
      <c r="O208" s="206">
        <v>1407525</v>
      </c>
      <c r="P208" s="206">
        <v>1601105</v>
      </c>
      <c r="Q208" s="206">
        <v>1668711</v>
      </c>
      <c r="R208" s="206">
        <v>1640150</v>
      </c>
      <c r="S208" s="206">
        <v>1452044</v>
      </c>
      <c r="T208" s="206">
        <v>1594251</v>
      </c>
      <c r="U208" s="206">
        <v>1088264</v>
      </c>
      <c r="V208" s="341">
        <v>980940</v>
      </c>
      <c r="W208" s="341">
        <v>1031081</v>
      </c>
      <c r="X208" s="151">
        <v>1092703</v>
      </c>
      <c r="Y208" s="151">
        <v>1144252</v>
      </c>
      <c r="AB208" s="380"/>
    </row>
    <row r="209" spans="1:28" ht="17.25" customHeight="1">
      <c r="A209" s="2"/>
      <c r="B209" s="2"/>
      <c r="C209" s="2"/>
      <c r="D209" s="24" t="s">
        <v>81</v>
      </c>
      <c r="E209" s="25"/>
      <c r="F209" s="70">
        <v>1350278</v>
      </c>
      <c r="G209" s="205">
        <v>1243807</v>
      </c>
      <c r="H209" s="206">
        <v>1312371</v>
      </c>
      <c r="I209" s="206">
        <v>1296293</v>
      </c>
      <c r="J209" s="206">
        <v>1591241</v>
      </c>
      <c r="K209" s="206">
        <v>1821905</v>
      </c>
      <c r="L209" s="222">
        <v>1560322</v>
      </c>
      <c r="M209" s="222">
        <v>1563354</v>
      </c>
      <c r="N209" s="222">
        <v>1589623</v>
      </c>
      <c r="O209" s="206">
        <v>1740489</v>
      </c>
      <c r="P209" s="206">
        <v>1739616</v>
      </c>
      <c r="Q209" s="206">
        <v>2153974</v>
      </c>
      <c r="R209" s="206">
        <v>2437093</v>
      </c>
      <c r="S209" s="206">
        <v>1912992</v>
      </c>
      <c r="T209" s="206">
        <v>1801129</v>
      </c>
      <c r="U209" s="206">
        <v>2092676</v>
      </c>
      <c r="V209" s="341">
        <v>2788509</v>
      </c>
      <c r="W209" s="341">
        <v>2467332</v>
      </c>
      <c r="X209" s="151">
        <v>2046991</v>
      </c>
      <c r="Y209" s="151">
        <v>1811478</v>
      </c>
      <c r="AB209" s="380"/>
    </row>
    <row r="210" spans="1:28" ht="17.25" customHeight="1">
      <c r="A210" s="2"/>
      <c r="B210" s="2"/>
      <c r="C210" s="2"/>
      <c r="D210" s="24" t="s">
        <v>82</v>
      </c>
      <c r="E210" s="25"/>
      <c r="F210" s="70">
        <v>7827326</v>
      </c>
      <c r="G210" s="205">
        <v>7078938</v>
      </c>
      <c r="H210" s="206">
        <v>7228279</v>
      </c>
      <c r="I210" s="206">
        <v>6420061</v>
      </c>
      <c r="J210" s="206">
        <v>7777439</v>
      </c>
      <c r="K210" s="206">
        <v>6820811</v>
      </c>
      <c r="L210" s="222">
        <v>7909628</v>
      </c>
      <c r="M210" s="222">
        <v>4958238</v>
      </c>
      <c r="N210" s="222">
        <v>4701305</v>
      </c>
      <c r="O210" s="206">
        <v>4699601</v>
      </c>
      <c r="P210" s="206">
        <v>5133396</v>
      </c>
      <c r="Q210" s="206">
        <v>4450202</v>
      </c>
      <c r="R210" s="206">
        <v>4967211</v>
      </c>
      <c r="S210" s="206">
        <v>4926205</v>
      </c>
      <c r="T210" s="206">
        <v>4598572</v>
      </c>
      <c r="U210" s="206">
        <v>4903212</v>
      </c>
      <c r="V210" s="341">
        <v>5344074</v>
      </c>
      <c r="W210" s="341">
        <v>5086197</v>
      </c>
      <c r="X210" s="151">
        <v>5527823</v>
      </c>
      <c r="Y210" s="151">
        <v>6307311</v>
      </c>
      <c r="AB210" s="380"/>
    </row>
    <row r="211" spans="1:28" ht="17.25" customHeight="1">
      <c r="A211" s="2"/>
      <c r="B211" s="2"/>
      <c r="C211" s="2"/>
      <c r="D211" s="24" t="s">
        <v>83</v>
      </c>
      <c r="E211" s="25"/>
      <c r="F211" s="70">
        <v>1618909</v>
      </c>
      <c r="G211" s="205">
        <v>1650237</v>
      </c>
      <c r="H211" s="206">
        <v>1697736</v>
      </c>
      <c r="I211" s="206">
        <v>1666836</v>
      </c>
      <c r="J211" s="206">
        <v>1630084</v>
      </c>
      <c r="K211" s="206">
        <v>1789601</v>
      </c>
      <c r="L211" s="222">
        <v>1600886</v>
      </c>
      <c r="M211" s="222">
        <v>1641761</v>
      </c>
      <c r="N211" s="222">
        <v>1580667</v>
      </c>
      <c r="O211" s="206">
        <v>1743135</v>
      </c>
      <c r="P211" s="206">
        <v>2062969</v>
      </c>
      <c r="Q211" s="206">
        <v>2547834</v>
      </c>
      <c r="R211" s="206">
        <v>2494537</v>
      </c>
      <c r="S211" s="206">
        <v>2837912</v>
      </c>
      <c r="T211" s="206">
        <v>2094682</v>
      </c>
      <c r="U211" s="206">
        <v>1710025</v>
      </c>
      <c r="V211" s="341">
        <v>1818062</v>
      </c>
      <c r="W211" s="341">
        <v>1829895</v>
      </c>
      <c r="X211" s="151">
        <v>2123551</v>
      </c>
      <c r="Y211" s="151">
        <v>2162980</v>
      </c>
      <c r="AB211" s="380"/>
    </row>
    <row r="212" spans="1:28" ht="17.25" customHeight="1">
      <c r="A212" s="2"/>
      <c r="B212" s="2"/>
      <c r="C212" s="2"/>
      <c r="D212" s="24" t="s">
        <v>84</v>
      </c>
      <c r="E212" s="25"/>
      <c r="F212" s="70">
        <v>5449194</v>
      </c>
      <c r="G212" s="205">
        <v>4611357</v>
      </c>
      <c r="H212" s="206">
        <v>3636013</v>
      </c>
      <c r="I212" s="206">
        <v>3751810</v>
      </c>
      <c r="J212" s="206">
        <v>3858181</v>
      </c>
      <c r="K212" s="206">
        <v>4128466</v>
      </c>
      <c r="L212" s="222">
        <v>3722119</v>
      </c>
      <c r="M212" s="222">
        <v>4510636</v>
      </c>
      <c r="N212" s="222">
        <v>7574289</v>
      </c>
      <c r="O212" s="206">
        <v>5219098</v>
      </c>
      <c r="P212" s="206">
        <v>4528725</v>
      </c>
      <c r="Q212" s="206">
        <v>5207895</v>
      </c>
      <c r="R212" s="206">
        <v>4848850</v>
      </c>
      <c r="S212" s="206">
        <v>3307838</v>
      </c>
      <c r="T212" s="206">
        <v>3508456</v>
      </c>
      <c r="U212" s="206">
        <v>5148062</v>
      </c>
      <c r="V212" s="341">
        <v>6576589</v>
      </c>
      <c r="W212" s="341">
        <v>4452542</v>
      </c>
      <c r="X212" s="151">
        <v>4013261</v>
      </c>
      <c r="Y212" s="151">
        <v>4525751</v>
      </c>
      <c r="AB212" s="380"/>
    </row>
    <row r="213" spans="1:28" ht="17.25" customHeight="1">
      <c r="A213" s="2"/>
      <c r="B213" s="2"/>
      <c r="C213" s="2"/>
      <c r="D213" s="24" t="s">
        <v>85</v>
      </c>
      <c r="E213" s="25"/>
      <c r="F213" s="70">
        <v>297371</v>
      </c>
      <c r="G213" s="205">
        <v>324924</v>
      </c>
      <c r="H213" s="206">
        <v>58155</v>
      </c>
      <c r="I213" s="206">
        <v>12834</v>
      </c>
      <c r="J213" s="206">
        <v>74095</v>
      </c>
      <c r="K213" s="206">
        <v>146284</v>
      </c>
      <c r="L213" s="222">
        <v>425618</v>
      </c>
      <c r="M213" s="222">
        <v>6528</v>
      </c>
      <c r="N213" s="222"/>
      <c r="O213" s="206">
        <v>70765</v>
      </c>
      <c r="P213" s="206">
        <v>99869</v>
      </c>
      <c r="Q213" s="206">
        <v>50592</v>
      </c>
      <c r="R213" s="206">
        <v>595693</v>
      </c>
      <c r="S213" s="206">
        <v>342054</v>
      </c>
      <c r="T213" s="206">
        <v>2820241</v>
      </c>
      <c r="U213" s="206">
        <v>3679456</v>
      </c>
      <c r="V213" s="341">
        <v>3278485</v>
      </c>
      <c r="W213" s="341">
        <v>3182152</v>
      </c>
      <c r="X213" s="151">
        <v>1980944</v>
      </c>
      <c r="Y213" s="151">
        <v>315648</v>
      </c>
      <c r="AB213" s="380"/>
    </row>
    <row r="214" spans="1:28" ht="17.25" customHeight="1">
      <c r="A214" s="2"/>
      <c r="B214" s="2"/>
      <c r="C214" s="2"/>
      <c r="D214" s="24" t="s">
        <v>61</v>
      </c>
      <c r="E214" s="25"/>
      <c r="F214" s="70">
        <v>7518368</v>
      </c>
      <c r="G214" s="205">
        <v>7923136</v>
      </c>
      <c r="H214" s="206">
        <v>7420004</v>
      </c>
      <c r="I214" s="206">
        <v>7476798</v>
      </c>
      <c r="J214" s="206">
        <v>7267873</v>
      </c>
      <c r="K214" s="206">
        <v>7059220</v>
      </c>
      <c r="L214" s="222">
        <v>7694367</v>
      </c>
      <c r="M214" s="222">
        <v>7886263</v>
      </c>
      <c r="N214" s="222">
        <v>7868979</v>
      </c>
      <c r="O214" s="206">
        <v>7677707</v>
      </c>
      <c r="P214" s="206">
        <v>7789540</v>
      </c>
      <c r="Q214" s="206">
        <v>6949637</v>
      </c>
      <c r="R214" s="206">
        <v>7000498</v>
      </c>
      <c r="S214" s="206">
        <v>7520572</v>
      </c>
      <c r="T214" s="206">
        <v>6542154</v>
      </c>
      <c r="U214" s="206">
        <v>6983409</v>
      </c>
      <c r="V214" s="341">
        <v>7362395</v>
      </c>
      <c r="W214" s="341">
        <v>7007931</v>
      </c>
      <c r="X214" s="151">
        <v>7451451</v>
      </c>
      <c r="Y214" s="151">
        <v>7644035</v>
      </c>
      <c r="AB214" s="380"/>
    </row>
    <row r="215" spans="1:28" ht="17.25" customHeight="1" thickBot="1">
      <c r="A215" s="2"/>
      <c r="B215" s="2"/>
      <c r="C215" s="2"/>
      <c r="D215" s="58" t="s">
        <v>118</v>
      </c>
      <c r="E215" s="59"/>
      <c r="F215" s="90">
        <v>120471</v>
      </c>
      <c r="G215" s="195">
        <v>149682</v>
      </c>
      <c r="H215" s="196">
        <v>114406</v>
      </c>
      <c r="I215" s="196">
        <v>83537</v>
      </c>
      <c r="J215" s="196">
        <v>0</v>
      </c>
      <c r="K215" s="196">
        <v>273</v>
      </c>
      <c r="L215" s="223">
        <v>1255049</v>
      </c>
      <c r="M215" s="223">
        <v>14167</v>
      </c>
      <c r="N215" s="223"/>
      <c r="O215" s="198"/>
      <c r="P215" s="198">
        <v>3421</v>
      </c>
      <c r="Q215" s="198"/>
      <c r="R215" s="198"/>
      <c r="S215" s="198"/>
      <c r="T215" s="198"/>
      <c r="U215" s="198"/>
      <c r="V215" s="343"/>
      <c r="W215" s="343"/>
      <c r="X215" s="153"/>
      <c r="Y215" s="153"/>
    </row>
    <row r="216" spans="1:28" ht="17.25" customHeight="1" thickBot="1">
      <c r="A216" s="2"/>
      <c r="B216" s="2"/>
      <c r="C216" s="2"/>
      <c r="D216" s="18" t="s">
        <v>96</v>
      </c>
      <c r="E216" s="29"/>
      <c r="F216" s="92">
        <v>47698946</v>
      </c>
      <c r="G216" s="181">
        <f t="shared" ref="G216:L216" si="107">SUM(G203:G215)</f>
        <v>46380787</v>
      </c>
      <c r="H216" s="182">
        <f t="shared" si="107"/>
        <v>43368793</v>
      </c>
      <c r="I216" s="182">
        <f t="shared" si="107"/>
        <v>45751358</v>
      </c>
      <c r="J216" s="182">
        <f t="shared" si="107"/>
        <v>43253794</v>
      </c>
      <c r="K216" s="182">
        <f t="shared" si="107"/>
        <v>45821716</v>
      </c>
      <c r="L216" s="224">
        <f t="shared" si="107"/>
        <v>48976368</v>
      </c>
      <c r="M216" s="224">
        <f t="shared" ref="M216:R216" si="108">SUM(M203:M215)</f>
        <v>43976695</v>
      </c>
      <c r="N216" s="224">
        <f t="shared" si="108"/>
        <v>46957530</v>
      </c>
      <c r="O216" s="225">
        <f t="shared" si="108"/>
        <v>46107374</v>
      </c>
      <c r="P216" s="225">
        <f t="shared" si="108"/>
        <v>47215705</v>
      </c>
      <c r="Q216" s="225">
        <f t="shared" si="108"/>
        <v>46488333</v>
      </c>
      <c r="R216" s="225">
        <f t="shared" si="108"/>
        <v>50648726</v>
      </c>
      <c r="S216" s="182">
        <f t="shared" ref="S216:Y216" si="109">SUM(S203:S215)</f>
        <v>48386865</v>
      </c>
      <c r="T216" s="225">
        <f t="shared" si="109"/>
        <v>50243791</v>
      </c>
      <c r="U216" s="225">
        <f t="shared" si="109"/>
        <v>51804670</v>
      </c>
      <c r="V216" s="352">
        <f t="shared" ref="V216:X216" si="110">SUM(V203:V215)</f>
        <v>63939128</v>
      </c>
      <c r="W216" s="352">
        <f t="shared" si="110"/>
        <v>53328894</v>
      </c>
      <c r="X216" s="164">
        <f t="shared" si="110"/>
        <v>52500075</v>
      </c>
      <c r="Y216" s="164">
        <f t="shared" si="109"/>
        <v>52646853</v>
      </c>
    </row>
    <row r="217" spans="1:28" ht="9.4" customHeight="1">
      <c r="A217" s="2"/>
      <c r="B217" s="2"/>
      <c r="C217" s="2"/>
      <c r="D217" s="2"/>
      <c r="E217" s="2"/>
      <c r="F217" s="2"/>
      <c r="G217" s="2"/>
      <c r="H217" s="2"/>
      <c r="I217" s="2"/>
      <c r="J217" s="2"/>
      <c r="K217" s="2"/>
      <c r="L217" s="99"/>
      <c r="M217" s="99"/>
      <c r="N217" s="2"/>
      <c r="O217" s="106"/>
      <c r="P217" s="106"/>
      <c r="Q217" s="106"/>
      <c r="R217" s="106"/>
      <c r="S217" s="106"/>
      <c r="T217" s="106"/>
      <c r="U217" s="106"/>
      <c r="V217" s="106"/>
      <c r="W217" s="106"/>
      <c r="X217" s="106"/>
      <c r="Y217" s="106"/>
    </row>
    <row r="218" spans="1:28" ht="17.25" customHeight="1" thickBot="1">
      <c r="A218" s="387" t="s">
        <v>86</v>
      </c>
      <c r="B218" s="387"/>
      <c r="C218" s="387"/>
      <c r="D218" s="387"/>
      <c r="E218" s="28"/>
      <c r="F218" s="30" t="s">
        <v>165</v>
      </c>
      <c r="G218" s="30" t="s">
        <v>166</v>
      </c>
      <c r="H218" s="30" t="s">
        <v>167</v>
      </c>
      <c r="I218" s="30" t="s">
        <v>168</v>
      </c>
      <c r="J218" s="30" t="s">
        <v>169</v>
      </c>
      <c r="K218" s="30" t="s">
        <v>170</v>
      </c>
      <c r="L218" s="98" t="s">
        <v>175</v>
      </c>
      <c r="M218" s="98" t="s">
        <v>179</v>
      </c>
      <c r="N218" s="95" t="str">
        <f t="shared" ref="N218:Y218" si="111">N1</f>
        <v>H24</v>
      </c>
      <c r="O218" s="107" t="str">
        <f t="shared" si="111"/>
        <v>H25</v>
      </c>
      <c r="P218" s="107" t="str">
        <f t="shared" si="111"/>
        <v>H26</v>
      </c>
      <c r="Q218" s="107" t="str">
        <f t="shared" si="111"/>
        <v>H27</v>
      </c>
      <c r="R218" s="107" t="str">
        <f t="shared" si="111"/>
        <v>H28</v>
      </c>
      <c r="S218" s="107" t="str">
        <f t="shared" si="111"/>
        <v>H29</v>
      </c>
      <c r="T218" s="107" t="str">
        <f t="shared" si="111"/>
        <v>H30</v>
      </c>
      <c r="U218" s="107" t="str">
        <f t="shared" si="111"/>
        <v>H31</v>
      </c>
      <c r="V218" s="107" t="str">
        <f t="shared" si="111"/>
        <v>R2</v>
      </c>
      <c r="W218" s="107" t="str">
        <f t="shared" si="111"/>
        <v>R3</v>
      </c>
      <c r="X218" s="107" t="str">
        <f t="shared" si="111"/>
        <v>R4</v>
      </c>
      <c r="Y218" s="107" t="str">
        <f t="shared" si="111"/>
        <v>R5</v>
      </c>
    </row>
    <row r="219" spans="1:28" ht="17.25" customHeight="1">
      <c r="A219" s="2"/>
      <c r="B219" s="2"/>
      <c r="C219" s="2"/>
      <c r="D219" s="37" t="s">
        <v>87</v>
      </c>
      <c r="E219" s="38"/>
      <c r="F219" s="73">
        <v>2092299</v>
      </c>
      <c r="G219" s="202">
        <v>2044156</v>
      </c>
      <c r="H219" s="203">
        <v>2046232</v>
      </c>
      <c r="I219" s="203">
        <v>1802162</v>
      </c>
      <c r="J219" s="203">
        <v>2273491</v>
      </c>
      <c r="K219" s="203">
        <v>2589717</v>
      </c>
      <c r="L219" s="204">
        <v>3021217</v>
      </c>
      <c r="M219" s="204">
        <v>3791965</v>
      </c>
      <c r="N219" s="204">
        <v>4145619</v>
      </c>
      <c r="O219" s="193">
        <v>4582683</v>
      </c>
      <c r="P219" s="193">
        <v>5843306</v>
      </c>
      <c r="Q219" s="193">
        <v>5845489</v>
      </c>
      <c r="R219" s="193">
        <v>5853312</v>
      </c>
      <c r="S219" s="193">
        <v>5858511</v>
      </c>
      <c r="T219" s="193">
        <v>5863612</v>
      </c>
      <c r="U219" s="193">
        <v>5867750</v>
      </c>
      <c r="V219" s="344">
        <v>5595367</v>
      </c>
      <c r="W219" s="344">
        <v>6179000</v>
      </c>
      <c r="X219" s="154">
        <v>6982870</v>
      </c>
      <c r="Y219" s="154">
        <v>6987349</v>
      </c>
    </row>
    <row r="220" spans="1:28" ht="17.25" customHeight="1">
      <c r="A220" s="2"/>
      <c r="B220" s="2"/>
      <c r="C220" s="2"/>
      <c r="D220" s="24" t="s">
        <v>88</v>
      </c>
      <c r="E220" s="25"/>
      <c r="F220" s="70">
        <v>2036691</v>
      </c>
      <c r="G220" s="205">
        <v>1893086</v>
      </c>
      <c r="H220" s="206">
        <v>1894669</v>
      </c>
      <c r="I220" s="206">
        <v>1600058</v>
      </c>
      <c r="J220" s="206">
        <v>1554229</v>
      </c>
      <c r="K220" s="206">
        <v>1455734</v>
      </c>
      <c r="L220" s="207">
        <v>1459858</v>
      </c>
      <c r="M220" s="207">
        <v>1463457</v>
      </c>
      <c r="N220" s="207">
        <v>1463799</v>
      </c>
      <c r="O220" s="206">
        <v>1464138</v>
      </c>
      <c r="P220" s="206">
        <v>1465916</v>
      </c>
      <c r="Q220" s="206">
        <v>1467712</v>
      </c>
      <c r="R220" s="206">
        <v>1469672</v>
      </c>
      <c r="S220" s="206">
        <v>1470973</v>
      </c>
      <c r="T220" s="206">
        <v>1172253</v>
      </c>
      <c r="U220" s="206">
        <v>1173077</v>
      </c>
      <c r="V220" s="341">
        <v>1173794</v>
      </c>
      <c r="W220" s="341">
        <v>1174553</v>
      </c>
      <c r="X220" s="151">
        <v>1175288</v>
      </c>
      <c r="Y220" s="151">
        <v>1314040</v>
      </c>
    </row>
    <row r="221" spans="1:28" ht="17.25" customHeight="1">
      <c r="A221" s="2"/>
      <c r="B221" s="2"/>
      <c r="C221" s="2"/>
      <c r="D221" s="24" t="s">
        <v>89</v>
      </c>
      <c r="E221" s="25"/>
      <c r="F221" s="70">
        <v>3399061</v>
      </c>
      <c r="G221" s="205">
        <v>3199318</v>
      </c>
      <c r="H221" s="206">
        <v>3202939</v>
      </c>
      <c r="I221" s="206">
        <v>2971340</v>
      </c>
      <c r="J221" s="206">
        <v>2978173</v>
      </c>
      <c r="K221" s="206">
        <v>2982923</v>
      </c>
      <c r="L221" s="207">
        <v>2984117</v>
      </c>
      <c r="M221" s="207">
        <v>2984892</v>
      </c>
      <c r="N221" s="207">
        <v>2985584</v>
      </c>
      <c r="O221" s="206">
        <v>2987607</v>
      </c>
      <c r="P221" s="206">
        <v>2988337</v>
      </c>
      <c r="Q221" s="206">
        <v>2990162</v>
      </c>
      <c r="R221" s="206">
        <v>2994155</v>
      </c>
      <c r="S221" s="206">
        <v>2996811</v>
      </c>
      <c r="T221" s="206">
        <v>2799418</v>
      </c>
      <c r="U221" s="206">
        <v>2436389</v>
      </c>
      <c r="V221" s="341">
        <v>2227883</v>
      </c>
      <c r="W221" s="341">
        <v>2229326</v>
      </c>
      <c r="X221" s="151">
        <v>2240721</v>
      </c>
      <c r="Y221" s="151">
        <v>2542155</v>
      </c>
    </row>
    <row r="222" spans="1:28" ht="17.25" customHeight="1">
      <c r="A222" s="2"/>
      <c r="B222" s="2"/>
      <c r="C222" s="2"/>
      <c r="D222" s="5" t="s">
        <v>90</v>
      </c>
      <c r="E222" s="6"/>
      <c r="F222" s="83">
        <v>683975</v>
      </c>
      <c r="G222" s="208">
        <v>624098</v>
      </c>
      <c r="H222" s="209">
        <v>624975</v>
      </c>
      <c r="I222" s="209">
        <v>627525</v>
      </c>
      <c r="J222" s="209">
        <v>629004</v>
      </c>
      <c r="K222" s="209">
        <v>563663</v>
      </c>
      <c r="L222" s="210">
        <v>563958</v>
      </c>
      <c r="M222" s="210">
        <v>285953</v>
      </c>
      <c r="N222" s="210">
        <v>0</v>
      </c>
      <c r="O222" s="211">
        <v>0</v>
      </c>
      <c r="P222" s="211">
        <v>0</v>
      </c>
      <c r="Q222" s="211">
        <v>0</v>
      </c>
      <c r="R222" s="211">
        <v>0</v>
      </c>
      <c r="S222" s="211">
        <v>0</v>
      </c>
      <c r="T222" s="211"/>
      <c r="U222" s="211"/>
      <c r="V222" s="362"/>
      <c r="W222" s="362"/>
      <c r="X222" s="178"/>
      <c r="Y222" s="178"/>
    </row>
    <row r="223" spans="1:28" ht="17.25" customHeight="1">
      <c r="A223" s="2"/>
      <c r="B223" s="2"/>
      <c r="C223" s="2"/>
      <c r="D223" s="393" t="s">
        <v>145</v>
      </c>
      <c r="E223" s="394"/>
      <c r="F223" s="93">
        <f t="shared" ref="F223:O223" si="112">SUM(F219:F222)</f>
        <v>8212026</v>
      </c>
      <c r="G223" s="190">
        <f t="shared" si="112"/>
        <v>7760658</v>
      </c>
      <c r="H223" s="191">
        <f t="shared" si="112"/>
        <v>7768815</v>
      </c>
      <c r="I223" s="191">
        <f t="shared" si="112"/>
        <v>7001085</v>
      </c>
      <c r="J223" s="191">
        <f t="shared" si="112"/>
        <v>7434897</v>
      </c>
      <c r="K223" s="191">
        <f t="shared" si="112"/>
        <v>7592037</v>
      </c>
      <c r="L223" s="212">
        <f t="shared" si="112"/>
        <v>8029150</v>
      </c>
      <c r="M223" s="212">
        <f t="shared" si="112"/>
        <v>8526267</v>
      </c>
      <c r="N223" s="213">
        <f t="shared" si="112"/>
        <v>8595002</v>
      </c>
      <c r="O223" s="214">
        <f t="shared" si="112"/>
        <v>9034428</v>
      </c>
      <c r="P223" s="214">
        <f t="shared" ref="P223:Q223" si="113">SUM(P219:P222)</f>
        <v>10297559</v>
      </c>
      <c r="Q223" s="214">
        <f t="shared" si="113"/>
        <v>10303363</v>
      </c>
      <c r="R223" s="214">
        <f t="shared" ref="R223" si="114">SUM(R219:R222)</f>
        <v>10317139</v>
      </c>
      <c r="S223" s="214">
        <f t="shared" ref="S223:T223" si="115">SUM(S219:S222)</f>
        <v>10326295</v>
      </c>
      <c r="T223" s="214">
        <f t="shared" si="115"/>
        <v>9835283</v>
      </c>
      <c r="U223" s="214">
        <f>SUM(U219:U222)</f>
        <v>9477216</v>
      </c>
      <c r="V223" s="356">
        <f>SUM(V219:V222)</f>
        <v>8997044</v>
      </c>
      <c r="W223" s="356">
        <f>SUM(W219:W222)</f>
        <v>9582879</v>
      </c>
      <c r="X223" s="169">
        <f>SUM(X219:X222)</f>
        <v>10398879</v>
      </c>
      <c r="Y223" s="169">
        <f>SUM(Y219:Y222)</f>
        <v>10843544</v>
      </c>
    </row>
    <row r="224" spans="1:28" ht="17.25" customHeight="1" thickBot="1">
      <c r="A224" s="2"/>
      <c r="B224" s="2"/>
      <c r="C224" s="2"/>
      <c r="D224" s="20" t="s">
        <v>93</v>
      </c>
      <c r="E224" s="21"/>
      <c r="F224" s="93">
        <v>1918601</v>
      </c>
      <c r="G224" s="215">
        <v>1858930</v>
      </c>
      <c r="H224" s="216">
        <v>1851583</v>
      </c>
      <c r="I224" s="216">
        <v>1806562</v>
      </c>
      <c r="J224" s="216">
        <v>1836954</v>
      </c>
      <c r="K224" s="216">
        <v>1708209</v>
      </c>
      <c r="L224" s="217">
        <f>SUM(L225-L223)</f>
        <v>1674475</v>
      </c>
      <c r="M224" s="217">
        <f>SUM(M225-M223)</f>
        <v>1675348</v>
      </c>
      <c r="N224" s="218">
        <f t="shared" ref="N224:T224" si="116">N225-N223</f>
        <v>1605640</v>
      </c>
      <c r="O224" s="188">
        <f t="shared" si="116"/>
        <v>2058468</v>
      </c>
      <c r="P224" s="188">
        <f t="shared" si="116"/>
        <v>1654326</v>
      </c>
      <c r="Q224" s="188">
        <f t="shared" si="116"/>
        <v>1719062</v>
      </c>
      <c r="R224" s="188">
        <f t="shared" si="116"/>
        <v>1745889</v>
      </c>
      <c r="S224" s="188">
        <f t="shared" si="116"/>
        <v>4896727</v>
      </c>
      <c r="T224" s="188">
        <f t="shared" si="116"/>
        <v>4975647</v>
      </c>
      <c r="U224" s="188">
        <f>U225-U223</f>
        <v>4970981</v>
      </c>
      <c r="V224" s="363">
        <f>V225-V223</f>
        <v>5108057</v>
      </c>
      <c r="W224" s="363">
        <f>W225-W223</f>
        <v>5126745</v>
      </c>
      <c r="X224" s="179">
        <f>X225-X223</f>
        <v>5256995</v>
      </c>
      <c r="Y224" s="179">
        <f>Y225-Y223</f>
        <v>5399814</v>
      </c>
    </row>
    <row r="225" spans="1:25" ht="17.25" customHeight="1" thickBot="1">
      <c r="A225" s="2"/>
      <c r="B225" s="2"/>
      <c r="C225" s="2"/>
      <c r="D225" s="391" t="s">
        <v>96</v>
      </c>
      <c r="E225" s="392"/>
      <c r="F225" s="92">
        <f t="shared" ref="F225:K225" si="117">SUM(F223+F224)</f>
        <v>10130627</v>
      </c>
      <c r="G225" s="199">
        <f t="shared" si="117"/>
        <v>9619588</v>
      </c>
      <c r="H225" s="200">
        <f t="shared" si="117"/>
        <v>9620398</v>
      </c>
      <c r="I225" s="200">
        <f t="shared" si="117"/>
        <v>8807647</v>
      </c>
      <c r="J225" s="200">
        <f t="shared" si="117"/>
        <v>9271851</v>
      </c>
      <c r="K225" s="200">
        <f t="shared" si="117"/>
        <v>9300246</v>
      </c>
      <c r="L225" s="219">
        <v>9703625</v>
      </c>
      <c r="M225" s="219">
        <v>10201615</v>
      </c>
      <c r="N225" s="219">
        <v>10200642</v>
      </c>
      <c r="O225" s="220">
        <v>11092896</v>
      </c>
      <c r="P225" s="220">
        <v>11951885</v>
      </c>
      <c r="Q225" s="220">
        <v>12022425</v>
      </c>
      <c r="R225" s="220">
        <v>12063028</v>
      </c>
      <c r="S225" s="220">
        <v>15223022</v>
      </c>
      <c r="T225" s="220">
        <v>14810930</v>
      </c>
      <c r="U225" s="220">
        <v>14448197</v>
      </c>
      <c r="V225" s="364">
        <v>14105101</v>
      </c>
      <c r="W225" s="364">
        <v>14709624</v>
      </c>
      <c r="X225" s="167">
        <v>15655874</v>
      </c>
      <c r="Y225" s="167">
        <v>16243358</v>
      </c>
    </row>
    <row r="226" spans="1:25" ht="8.25" customHeight="1">
      <c r="A226" s="2"/>
      <c r="B226" s="2"/>
      <c r="C226" s="2"/>
      <c r="D226" s="2"/>
      <c r="E226" s="2"/>
      <c r="F226" s="2"/>
      <c r="G226" s="2"/>
      <c r="H226" s="2"/>
      <c r="I226" s="2"/>
      <c r="J226" s="2"/>
      <c r="K226" s="2"/>
      <c r="L226" s="99"/>
      <c r="M226" s="99"/>
      <c r="N226" s="2"/>
      <c r="O226" s="106"/>
      <c r="P226" s="106"/>
      <c r="Q226" s="106"/>
      <c r="R226" s="106"/>
      <c r="S226" s="106"/>
      <c r="T226" s="106"/>
      <c r="U226" s="106"/>
      <c r="V226" s="106"/>
      <c r="W226" s="106"/>
      <c r="X226" s="106"/>
      <c r="Y226" s="106"/>
    </row>
    <row r="227" spans="1:25" ht="17.25" customHeight="1" thickBot="1">
      <c r="A227" s="387" t="s">
        <v>91</v>
      </c>
      <c r="B227" s="387"/>
      <c r="C227" s="387"/>
      <c r="D227" s="387"/>
      <c r="E227" s="28"/>
      <c r="F227" s="95" t="str">
        <f t="shared" ref="F227:Y227" si="118">F1</f>
        <v>H16</v>
      </c>
      <c r="G227" s="95" t="str">
        <f t="shared" si="118"/>
        <v>H17</v>
      </c>
      <c r="H227" s="95" t="str">
        <f t="shared" si="118"/>
        <v>H18</v>
      </c>
      <c r="I227" s="95" t="str">
        <f t="shared" si="118"/>
        <v>H19</v>
      </c>
      <c r="J227" s="95" t="str">
        <f t="shared" si="118"/>
        <v>H20</v>
      </c>
      <c r="K227" s="95" t="str">
        <f t="shared" si="118"/>
        <v>H21</v>
      </c>
      <c r="L227" s="95" t="str">
        <f t="shared" si="118"/>
        <v>H22</v>
      </c>
      <c r="M227" s="95" t="str">
        <f t="shared" si="118"/>
        <v>H23</v>
      </c>
      <c r="N227" s="95" t="str">
        <f t="shared" si="118"/>
        <v>H24</v>
      </c>
      <c r="O227" s="107" t="str">
        <f t="shared" si="118"/>
        <v>H25</v>
      </c>
      <c r="P227" s="107" t="str">
        <f t="shared" si="118"/>
        <v>H26</v>
      </c>
      <c r="Q227" s="107" t="str">
        <f t="shared" si="118"/>
        <v>H27</v>
      </c>
      <c r="R227" s="107" t="str">
        <f t="shared" si="118"/>
        <v>H28</v>
      </c>
      <c r="S227" s="107" t="str">
        <f t="shared" si="118"/>
        <v>H29</v>
      </c>
      <c r="T227" s="107" t="str">
        <f t="shared" si="118"/>
        <v>H30</v>
      </c>
      <c r="U227" s="107" t="str">
        <f t="shared" si="118"/>
        <v>H31</v>
      </c>
      <c r="V227" s="107" t="str">
        <f t="shared" si="118"/>
        <v>R2</v>
      </c>
      <c r="W227" s="107" t="str">
        <f t="shared" si="118"/>
        <v>R3</v>
      </c>
      <c r="X227" s="107" t="str">
        <f t="shared" si="118"/>
        <v>R4</v>
      </c>
      <c r="Y227" s="107" t="str">
        <f t="shared" si="118"/>
        <v>R5</v>
      </c>
    </row>
    <row r="228" spans="1:25" ht="17.25" customHeight="1">
      <c r="A228" s="2"/>
      <c r="B228" s="2"/>
      <c r="C228" s="2"/>
      <c r="D228" s="61" t="s">
        <v>200</v>
      </c>
      <c r="E228" s="62"/>
      <c r="F228" s="94">
        <v>1295326</v>
      </c>
      <c r="G228" s="192">
        <v>1375094</v>
      </c>
      <c r="H228" s="193">
        <v>1268024</v>
      </c>
      <c r="I228" s="193">
        <v>1299598</v>
      </c>
      <c r="J228" s="193">
        <v>1322985</v>
      </c>
      <c r="K228" s="193">
        <v>1414436</v>
      </c>
      <c r="L228" s="194">
        <v>1184824</v>
      </c>
      <c r="M228" s="194">
        <v>1132657</v>
      </c>
      <c r="N228" s="194">
        <v>1315873</v>
      </c>
      <c r="O228" s="193">
        <v>1415809</v>
      </c>
      <c r="P228" s="193">
        <v>1491164</v>
      </c>
      <c r="Q228" s="193">
        <v>1430580</v>
      </c>
      <c r="R228" s="193">
        <v>1497091</v>
      </c>
      <c r="S228" s="193">
        <v>1553704</v>
      </c>
      <c r="T228" s="193">
        <v>1673608</v>
      </c>
      <c r="U228" s="193">
        <v>1640961</v>
      </c>
      <c r="V228" s="344">
        <v>1742387</v>
      </c>
      <c r="W228" s="344">
        <v>1751297</v>
      </c>
      <c r="X228" s="154">
        <v>1805644</v>
      </c>
      <c r="Y228" s="154">
        <v>1397092</v>
      </c>
    </row>
    <row r="229" spans="1:25" ht="17.25" customHeight="1" thickBot="1">
      <c r="A229" s="2"/>
      <c r="B229" s="2"/>
      <c r="C229" s="2"/>
      <c r="D229" s="58" t="s">
        <v>92</v>
      </c>
      <c r="E229" s="59"/>
      <c r="F229" s="90">
        <v>48294</v>
      </c>
      <c r="G229" s="195">
        <v>65254</v>
      </c>
      <c r="H229" s="196">
        <v>83363</v>
      </c>
      <c r="I229" s="196">
        <v>62161</v>
      </c>
      <c r="J229" s="196">
        <v>72786</v>
      </c>
      <c r="K229" s="196">
        <v>72149</v>
      </c>
      <c r="L229" s="197">
        <v>68866</v>
      </c>
      <c r="M229" s="197">
        <v>92254</v>
      </c>
      <c r="N229" s="197">
        <v>90118</v>
      </c>
      <c r="O229" s="198">
        <v>105459</v>
      </c>
      <c r="P229" s="198">
        <v>109652</v>
      </c>
      <c r="Q229" s="198">
        <v>66652</v>
      </c>
      <c r="R229" s="198">
        <v>82905</v>
      </c>
      <c r="S229" s="198">
        <v>0</v>
      </c>
      <c r="T229" s="198">
        <v>0</v>
      </c>
      <c r="U229" s="198">
        <v>0</v>
      </c>
      <c r="V229" s="343">
        <v>0</v>
      </c>
      <c r="W229" s="343">
        <v>0</v>
      </c>
      <c r="X229" s="153">
        <v>0</v>
      </c>
      <c r="Y229" s="153">
        <v>0</v>
      </c>
    </row>
    <row r="230" spans="1:25" ht="17.25" customHeight="1" thickBot="1">
      <c r="A230" s="2"/>
      <c r="B230" s="2"/>
      <c r="C230" s="2"/>
      <c r="D230" s="391" t="s">
        <v>96</v>
      </c>
      <c r="E230" s="392"/>
      <c r="F230" s="92">
        <f t="shared" ref="F230:L230" si="119">SUM(F228:F229)</f>
        <v>1343620</v>
      </c>
      <c r="G230" s="199">
        <f t="shared" si="119"/>
        <v>1440348</v>
      </c>
      <c r="H230" s="200">
        <f t="shared" si="119"/>
        <v>1351387</v>
      </c>
      <c r="I230" s="200">
        <f t="shared" si="119"/>
        <v>1361759</v>
      </c>
      <c r="J230" s="200">
        <f t="shared" si="119"/>
        <v>1395771</v>
      </c>
      <c r="K230" s="200">
        <f t="shared" si="119"/>
        <v>1486585</v>
      </c>
      <c r="L230" s="182">
        <f t="shared" si="119"/>
        <v>1253690</v>
      </c>
      <c r="M230" s="183">
        <f t="shared" ref="M230:R230" si="120">SUM(M228:M229)</f>
        <v>1224911</v>
      </c>
      <c r="N230" s="201">
        <f t="shared" si="120"/>
        <v>1405991</v>
      </c>
      <c r="O230" s="182">
        <f t="shared" si="120"/>
        <v>1521268</v>
      </c>
      <c r="P230" s="182">
        <f t="shared" si="120"/>
        <v>1600816</v>
      </c>
      <c r="Q230" s="182">
        <f t="shared" si="120"/>
        <v>1497232</v>
      </c>
      <c r="R230" s="182">
        <f t="shared" si="120"/>
        <v>1579996</v>
      </c>
      <c r="S230" s="182">
        <f t="shared" ref="S230:Y230" si="121">SUM(S228:S229)</f>
        <v>1553704</v>
      </c>
      <c r="T230" s="182">
        <f t="shared" si="121"/>
        <v>1673608</v>
      </c>
      <c r="U230" s="182">
        <f t="shared" si="121"/>
        <v>1640961</v>
      </c>
      <c r="V230" s="365">
        <f t="shared" ref="V230:X230" si="122">SUM(V228:V229)</f>
        <v>1742387</v>
      </c>
      <c r="W230" s="365">
        <f t="shared" si="122"/>
        <v>1751297</v>
      </c>
      <c r="X230" s="177">
        <f t="shared" si="122"/>
        <v>1805644</v>
      </c>
      <c r="Y230" s="177">
        <f t="shared" si="121"/>
        <v>1397092</v>
      </c>
    </row>
    <row r="231" spans="1:25" ht="38.450000000000003" customHeight="1">
      <c r="A231" s="2"/>
      <c r="B231" s="2"/>
      <c r="C231" s="2"/>
      <c r="D231" s="2"/>
      <c r="E231" s="2"/>
      <c r="F231" s="2"/>
      <c r="G231" s="2"/>
      <c r="H231" s="2"/>
      <c r="I231" s="2"/>
      <c r="J231" s="2"/>
      <c r="K231" s="2"/>
      <c r="L231" s="99"/>
      <c r="M231" s="99"/>
      <c r="N231" s="2"/>
      <c r="O231" s="106"/>
      <c r="P231" s="106"/>
      <c r="Q231" s="106"/>
      <c r="R231" s="106"/>
      <c r="S231" s="106"/>
      <c r="T231" s="106"/>
      <c r="U231" s="106"/>
      <c r="V231" s="106"/>
      <c r="W231" s="106"/>
      <c r="X231" s="106"/>
      <c r="Y231" s="106"/>
    </row>
    <row r="232" spans="1:25" ht="17.25" customHeight="1" thickBot="1">
      <c r="A232" s="387" t="s">
        <v>171</v>
      </c>
      <c r="B232" s="387"/>
      <c r="C232" s="387"/>
      <c r="D232" s="387"/>
      <c r="E232" s="28"/>
      <c r="F232" s="95" t="str">
        <f t="shared" ref="F232:Y232" si="123">F1</f>
        <v>H16</v>
      </c>
      <c r="G232" s="95" t="str">
        <f t="shared" si="123"/>
        <v>H17</v>
      </c>
      <c r="H232" s="95" t="str">
        <f t="shared" si="123"/>
        <v>H18</v>
      </c>
      <c r="I232" s="95" t="str">
        <f t="shared" si="123"/>
        <v>H19</v>
      </c>
      <c r="J232" s="95" t="str">
        <f t="shared" si="123"/>
        <v>H20</v>
      </c>
      <c r="K232" s="95" t="str">
        <f t="shared" si="123"/>
        <v>H21</v>
      </c>
      <c r="L232" s="95" t="str">
        <f t="shared" si="123"/>
        <v>H22</v>
      </c>
      <c r="M232" s="95" t="str">
        <f t="shared" si="123"/>
        <v>H23</v>
      </c>
      <c r="N232" s="95" t="str">
        <f t="shared" si="123"/>
        <v>H24</v>
      </c>
      <c r="O232" s="107" t="str">
        <f t="shared" si="123"/>
        <v>H25</v>
      </c>
      <c r="P232" s="107" t="str">
        <f t="shared" si="123"/>
        <v>H26</v>
      </c>
      <c r="Q232" s="107" t="str">
        <f t="shared" si="123"/>
        <v>H27</v>
      </c>
      <c r="R232" s="107" t="str">
        <f t="shared" si="123"/>
        <v>H28</v>
      </c>
      <c r="S232" s="107" t="str">
        <f t="shared" si="123"/>
        <v>H29</v>
      </c>
      <c r="T232" s="107" t="str">
        <f t="shared" si="123"/>
        <v>H30</v>
      </c>
      <c r="U232" s="107" t="str">
        <f t="shared" si="123"/>
        <v>H31</v>
      </c>
      <c r="V232" s="107" t="str">
        <f t="shared" si="123"/>
        <v>R2</v>
      </c>
      <c r="W232" s="107" t="str">
        <f t="shared" si="123"/>
        <v>R3</v>
      </c>
      <c r="X232" s="107" t="str">
        <f t="shared" si="123"/>
        <v>R4</v>
      </c>
      <c r="Y232" s="107" t="str">
        <f t="shared" si="123"/>
        <v>R5</v>
      </c>
    </row>
    <row r="233" spans="1:25" ht="17.25" customHeight="1">
      <c r="A233" s="2"/>
      <c r="B233" s="2"/>
      <c r="C233" s="2"/>
      <c r="D233" s="13" t="s">
        <v>122</v>
      </c>
      <c r="E233" s="14"/>
      <c r="F233" s="88">
        <v>48838413</v>
      </c>
      <c r="G233" s="184">
        <f t="shared" ref="G233:M233" si="124">G98</f>
        <v>47366143</v>
      </c>
      <c r="H233" s="185">
        <f t="shared" si="124"/>
        <v>44473908</v>
      </c>
      <c r="I233" s="185">
        <f t="shared" si="124"/>
        <v>46457424</v>
      </c>
      <c r="J233" s="185">
        <f t="shared" si="124"/>
        <v>44102611</v>
      </c>
      <c r="K233" s="185">
        <f t="shared" si="124"/>
        <v>46607680</v>
      </c>
      <c r="L233" s="186">
        <f t="shared" si="124"/>
        <v>49865354</v>
      </c>
      <c r="M233" s="186">
        <f t="shared" si="124"/>
        <v>45082884</v>
      </c>
      <c r="N233" s="186">
        <f t="shared" ref="N233:Y233" si="125">N98</f>
        <v>48032248</v>
      </c>
      <c r="O233" s="185">
        <f t="shared" si="125"/>
        <v>47193781</v>
      </c>
      <c r="P233" s="185">
        <f t="shared" si="125"/>
        <v>47965358</v>
      </c>
      <c r="Q233" s="185">
        <f t="shared" si="125"/>
        <v>47737568</v>
      </c>
      <c r="R233" s="185">
        <f t="shared" si="125"/>
        <v>51610916</v>
      </c>
      <c r="S233" s="185">
        <f t="shared" si="125"/>
        <v>48998117</v>
      </c>
      <c r="T233" s="185">
        <f t="shared" si="125"/>
        <v>52502402</v>
      </c>
      <c r="U233" s="185">
        <f t="shared" si="125"/>
        <v>54224871</v>
      </c>
      <c r="V233" s="366">
        <f t="shared" ref="V233:X233" si="126">V98</f>
        <v>66728235</v>
      </c>
      <c r="W233" s="366">
        <f t="shared" si="126"/>
        <v>56353235</v>
      </c>
      <c r="X233" s="180">
        <f t="shared" si="126"/>
        <v>54241529</v>
      </c>
      <c r="Y233" s="180">
        <f t="shared" si="125"/>
        <v>53738363</v>
      </c>
    </row>
    <row r="234" spans="1:25" ht="17.25" customHeight="1" thickBot="1">
      <c r="A234" s="2"/>
      <c r="B234" s="2"/>
      <c r="C234" s="2"/>
      <c r="D234" s="20" t="s">
        <v>123</v>
      </c>
      <c r="E234" s="21"/>
      <c r="F234" s="93">
        <v>6178200</v>
      </c>
      <c r="G234" s="190">
        <f t="shared" ref="G234:M234" si="127">G94</f>
        <v>6816000</v>
      </c>
      <c r="H234" s="191">
        <f t="shared" si="127"/>
        <v>5290000</v>
      </c>
      <c r="I234" s="191">
        <f t="shared" si="127"/>
        <v>7107200</v>
      </c>
      <c r="J234" s="191">
        <f t="shared" si="127"/>
        <v>4195450</v>
      </c>
      <c r="K234" s="191">
        <f t="shared" si="127"/>
        <v>3853071</v>
      </c>
      <c r="L234" s="189">
        <f t="shared" si="127"/>
        <v>8435356</v>
      </c>
      <c r="M234" s="189">
        <f t="shared" si="127"/>
        <v>4794631</v>
      </c>
      <c r="N234" s="189">
        <f t="shared" ref="N234:Y234" si="128">N94</f>
        <v>7793709</v>
      </c>
      <c r="O234" s="188">
        <f t="shared" si="128"/>
        <v>5806726</v>
      </c>
      <c r="P234" s="188">
        <f t="shared" si="128"/>
        <v>4805700</v>
      </c>
      <c r="Q234" s="188">
        <f t="shared" si="128"/>
        <v>5997868</v>
      </c>
      <c r="R234" s="188">
        <f t="shared" si="128"/>
        <v>8856453</v>
      </c>
      <c r="S234" s="188">
        <f t="shared" si="128"/>
        <v>7977249</v>
      </c>
      <c r="T234" s="188">
        <f t="shared" si="128"/>
        <v>8492138</v>
      </c>
      <c r="U234" s="188">
        <f t="shared" si="128"/>
        <v>6980673</v>
      </c>
      <c r="V234" s="363">
        <f t="shared" ref="V234:X234" si="129">V94</f>
        <v>8535599</v>
      </c>
      <c r="W234" s="363">
        <f t="shared" si="129"/>
        <v>3812266</v>
      </c>
      <c r="X234" s="179">
        <f t="shared" si="129"/>
        <v>3093804</v>
      </c>
      <c r="Y234" s="179">
        <f t="shared" si="128"/>
        <v>4231900</v>
      </c>
    </row>
    <row r="235" spans="1:25" ht="17.25" customHeight="1" thickBot="1">
      <c r="A235" s="2"/>
      <c r="B235" s="2"/>
      <c r="C235" s="2"/>
      <c r="D235" s="18" t="s">
        <v>124</v>
      </c>
      <c r="E235" s="19" t="s">
        <v>172</v>
      </c>
      <c r="F235" s="92">
        <f t="shared" ref="F235:K235" si="130">+F233-F234</f>
        <v>42660213</v>
      </c>
      <c r="G235" s="181">
        <f t="shared" si="130"/>
        <v>40550143</v>
      </c>
      <c r="H235" s="182">
        <f t="shared" si="130"/>
        <v>39183908</v>
      </c>
      <c r="I235" s="182">
        <f t="shared" si="130"/>
        <v>39350224</v>
      </c>
      <c r="J235" s="182">
        <f t="shared" si="130"/>
        <v>39907161</v>
      </c>
      <c r="K235" s="182">
        <f t="shared" si="130"/>
        <v>42754609</v>
      </c>
      <c r="L235" s="183">
        <v>41429998</v>
      </c>
      <c r="M235" s="183">
        <f t="shared" ref="M235:R235" si="131">M233-M234</f>
        <v>40288253</v>
      </c>
      <c r="N235" s="183">
        <f t="shared" si="131"/>
        <v>40238539</v>
      </c>
      <c r="O235" s="182">
        <f t="shared" si="131"/>
        <v>41387055</v>
      </c>
      <c r="P235" s="182">
        <f t="shared" si="131"/>
        <v>43159658</v>
      </c>
      <c r="Q235" s="182">
        <f t="shared" si="131"/>
        <v>41739700</v>
      </c>
      <c r="R235" s="182">
        <f t="shared" si="131"/>
        <v>42754463</v>
      </c>
      <c r="S235" s="182">
        <f t="shared" ref="S235:Y235" si="132">S233-S234</f>
        <v>41020868</v>
      </c>
      <c r="T235" s="182">
        <f t="shared" si="132"/>
        <v>44010264</v>
      </c>
      <c r="U235" s="182">
        <f t="shared" si="132"/>
        <v>47244198</v>
      </c>
      <c r="V235" s="365">
        <f t="shared" ref="V235:X235" si="133">V233-V234</f>
        <v>58192636</v>
      </c>
      <c r="W235" s="365">
        <f t="shared" si="133"/>
        <v>52540969</v>
      </c>
      <c r="X235" s="177">
        <f t="shared" si="133"/>
        <v>51147725</v>
      </c>
      <c r="Y235" s="177">
        <f t="shared" si="132"/>
        <v>49506463</v>
      </c>
    </row>
    <row r="236" spans="1:25" ht="9.75" customHeight="1" thickBot="1">
      <c r="A236" s="2"/>
      <c r="B236" s="2"/>
      <c r="C236" s="2"/>
      <c r="D236" s="2"/>
      <c r="E236" s="2"/>
      <c r="F236" s="2"/>
      <c r="G236" s="2"/>
      <c r="H236" s="2"/>
      <c r="I236" s="2"/>
      <c r="J236" s="2"/>
      <c r="K236" s="2"/>
      <c r="L236" s="103"/>
      <c r="M236" s="103"/>
      <c r="N236" s="2"/>
      <c r="O236" s="106"/>
      <c r="P236" s="106"/>
      <c r="Q236" s="106"/>
      <c r="R236" s="106"/>
      <c r="S236" s="106"/>
      <c r="T236" s="106"/>
      <c r="U236" s="106"/>
      <c r="V236" s="106"/>
      <c r="W236" s="106"/>
      <c r="X236" s="106"/>
      <c r="Y236" s="106"/>
    </row>
    <row r="237" spans="1:25">
      <c r="A237" s="2"/>
      <c r="B237" s="2"/>
      <c r="C237" s="2"/>
      <c r="D237" s="13" t="s">
        <v>125</v>
      </c>
      <c r="E237" s="14"/>
      <c r="F237" s="88">
        <v>47698946</v>
      </c>
      <c r="G237" s="184">
        <f>G174</f>
        <v>46380787</v>
      </c>
      <c r="H237" s="185">
        <f t="shared" ref="H237:O237" si="134">H174</f>
        <v>43368793</v>
      </c>
      <c r="I237" s="185">
        <f t="shared" si="134"/>
        <v>45751358</v>
      </c>
      <c r="J237" s="185">
        <f t="shared" si="134"/>
        <v>43253794</v>
      </c>
      <c r="K237" s="185">
        <f t="shared" si="134"/>
        <v>45821716</v>
      </c>
      <c r="L237" s="186">
        <f t="shared" si="134"/>
        <v>48976368</v>
      </c>
      <c r="M237" s="186">
        <f t="shared" si="134"/>
        <v>43976695</v>
      </c>
      <c r="N237" s="186">
        <f t="shared" si="134"/>
        <v>46957530</v>
      </c>
      <c r="O237" s="185">
        <f t="shared" si="134"/>
        <v>46107374</v>
      </c>
      <c r="P237" s="185">
        <f t="shared" ref="P237" si="135">P174</f>
        <v>47215705</v>
      </c>
      <c r="Q237" s="185">
        <f t="shared" ref="Q237:Y237" si="136">Q174</f>
        <v>46488333</v>
      </c>
      <c r="R237" s="185">
        <f t="shared" si="136"/>
        <v>50648726</v>
      </c>
      <c r="S237" s="185">
        <f t="shared" si="136"/>
        <v>48386865</v>
      </c>
      <c r="T237" s="185">
        <f t="shared" si="136"/>
        <v>50243791</v>
      </c>
      <c r="U237" s="185">
        <f t="shared" si="136"/>
        <v>51804670</v>
      </c>
      <c r="V237" s="366">
        <f t="shared" ref="V237:X237" si="137">V174</f>
        <v>63939128</v>
      </c>
      <c r="W237" s="366">
        <f t="shared" si="137"/>
        <v>53328894</v>
      </c>
      <c r="X237" s="180">
        <f t="shared" si="137"/>
        <v>52500075</v>
      </c>
      <c r="Y237" s="180">
        <f t="shared" si="136"/>
        <v>52646853</v>
      </c>
    </row>
    <row r="238" spans="1:25" ht="18" thickBot="1">
      <c r="A238" s="2"/>
      <c r="B238" s="2"/>
      <c r="C238" s="2"/>
      <c r="D238" s="20" t="s">
        <v>126</v>
      </c>
      <c r="E238" s="21"/>
      <c r="F238" s="93">
        <v>7518299</v>
      </c>
      <c r="G238" s="187">
        <f>G158</f>
        <v>7923059</v>
      </c>
      <c r="H238" s="188">
        <f t="shared" ref="H238:O238" si="138">H158</f>
        <v>7419943</v>
      </c>
      <c r="I238" s="188">
        <f t="shared" si="138"/>
        <v>7476709</v>
      </c>
      <c r="J238" s="188">
        <f t="shared" si="138"/>
        <v>7267839</v>
      </c>
      <c r="K238" s="188">
        <f t="shared" si="138"/>
        <v>7059138</v>
      </c>
      <c r="L238" s="189">
        <f t="shared" si="138"/>
        <v>7694312</v>
      </c>
      <c r="M238" s="189">
        <f t="shared" si="138"/>
        <v>7886202</v>
      </c>
      <c r="N238" s="189">
        <f t="shared" si="138"/>
        <v>7868936</v>
      </c>
      <c r="O238" s="188">
        <f t="shared" si="138"/>
        <v>7677666</v>
      </c>
      <c r="P238" s="188">
        <f t="shared" ref="P238" si="139">P158</f>
        <v>7789505</v>
      </c>
      <c r="Q238" s="188">
        <f t="shared" ref="Q238:Y238" si="140">Q158</f>
        <v>6949602</v>
      </c>
      <c r="R238" s="188">
        <f t="shared" si="140"/>
        <v>7000456</v>
      </c>
      <c r="S238" s="188">
        <f t="shared" si="140"/>
        <v>7520537</v>
      </c>
      <c r="T238" s="188">
        <f t="shared" si="140"/>
        <v>6542133</v>
      </c>
      <c r="U238" s="188">
        <f t="shared" si="140"/>
        <v>6983388</v>
      </c>
      <c r="V238" s="363">
        <f t="shared" ref="V238:X238" si="141">V158</f>
        <v>7362351</v>
      </c>
      <c r="W238" s="363">
        <f t="shared" si="141"/>
        <v>7007914</v>
      </c>
      <c r="X238" s="179">
        <f t="shared" si="141"/>
        <v>7451390</v>
      </c>
      <c r="Y238" s="179">
        <f t="shared" si="140"/>
        <v>7643897</v>
      </c>
    </row>
    <row r="239" spans="1:25" ht="18" thickBot="1">
      <c r="A239" s="2"/>
      <c r="B239" s="2"/>
      <c r="C239" s="2"/>
      <c r="D239" s="18" t="s">
        <v>124</v>
      </c>
      <c r="E239" s="19" t="s">
        <v>173</v>
      </c>
      <c r="F239" s="92">
        <f t="shared" ref="F239:K239" si="142">+F237-F238</f>
        <v>40180647</v>
      </c>
      <c r="G239" s="181">
        <f t="shared" si="142"/>
        <v>38457728</v>
      </c>
      <c r="H239" s="182">
        <f t="shared" si="142"/>
        <v>35948850</v>
      </c>
      <c r="I239" s="182">
        <f t="shared" si="142"/>
        <v>38274649</v>
      </c>
      <c r="J239" s="182">
        <f t="shared" si="142"/>
        <v>35985955</v>
      </c>
      <c r="K239" s="182">
        <f t="shared" si="142"/>
        <v>38762578</v>
      </c>
      <c r="L239" s="183">
        <f t="shared" ref="L239:Q239" si="143">L237-L238</f>
        <v>41282056</v>
      </c>
      <c r="M239" s="183">
        <f t="shared" si="143"/>
        <v>36090493</v>
      </c>
      <c r="N239" s="183">
        <f t="shared" si="143"/>
        <v>39088594</v>
      </c>
      <c r="O239" s="182">
        <f t="shared" si="143"/>
        <v>38429708</v>
      </c>
      <c r="P239" s="182">
        <f t="shared" si="143"/>
        <v>39426200</v>
      </c>
      <c r="Q239" s="182">
        <f t="shared" si="143"/>
        <v>39538731</v>
      </c>
      <c r="R239" s="182">
        <f t="shared" ref="R239" si="144">R237-R238</f>
        <v>43648270</v>
      </c>
      <c r="S239" s="182">
        <f t="shared" ref="S239:Y239" si="145">S237-S238</f>
        <v>40866328</v>
      </c>
      <c r="T239" s="182">
        <f t="shared" si="145"/>
        <v>43701658</v>
      </c>
      <c r="U239" s="182">
        <f t="shared" si="145"/>
        <v>44821282</v>
      </c>
      <c r="V239" s="365">
        <f t="shared" ref="V239:X239" si="146">V237-V238</f>
        <v>56576777</v>
      </c>
      <c r="W239" s="365">
        <f t="shared" si="146"/>
        <v>46320980</v>
      </c>
      <c r="X239" s="177">
        <f t="shared" si="146"/>
        <v>45048685</v>
      </c>
      <c r="Y239" s="177">
        <f t="shared" si="145"/>
        <v>45002956</v>
      </c>
    </row>
    <row r="240" spans="1:25" ht="9.4" customHeight="1" thickBot="1">
      <c r="A240" s="2"/>
      <c r="B240" s="2"/>
      <c r="C240" s="2"/>
      <c r="D240" s="2"/>
      <c r="E240" s="2"/>
      <c r="F240" s="2"/>
      <c r="G240" s="2"/>
      <c r="H240" s="2"/>
      <c r="I240" s="2"/>
      <c r="J240" s="2"/>
      <c r="K240" s="2"/>
      <c r="L240" s="103"/>
      <c r="M240" s="103"/>
      <c r="N240" s="2"/>
      <c r="O240" s="106"/>
      <c r="P240" s="106"/>
      <c r="Q240" s="106"/>
      <c r="R240" s="106"/>
      <c r="S240" s="106"/>
      <c r="T240" s="106"/>
      <c r="U240" s="106"/>
      <c r="V240" s="106"/>
      <c r="W240" s="106"/>
      <c r="X240" s="106"/>
      <c r="Y240" s="106"/>
    </row>
    <row r="241" spans="1:25" ht="18" thickBot="1">
      <c r="A241" s="2"/>
      <c r="B241" s="2"/>
      <c r="C241" s="2"/>
      <c r="D241" s="18" t="s">
        <v>174</v>
      </c>
      <c r="E241" s="19"/>
      <c r="F241" s="92">
        <f t="shared" ref="F241:K241" si="147">+F235-F239</f>
        <v>2479566</v>
      </c>
      <c r="G241" s="181">
        <f t="shared" si="147"/>
        <v>2092415</v>
      </c>
      <c r="H241" s="182">
        <f t="shared" si="147"/>
        <v>3235058</v>
      </c>
      <c r="I241" s="182">
        <f t="shared" si="147"/>
        <v>1075575</v>
      </c>
      <c r="J241" s="182">
        <f t="shared" si="147"/>
        <v>3921206</v>
      </c>
      <c r="K241" s="182">
        <f t="shared" si="147"/>
        <v>3992031</v>
      </c>
      <c r="L241" s="183">
        <f t="shared" ref="L241:Q241" si="148">L235-L239</f>
        <v>147942</v>
      </c>
      <c r="M241" s="183">
        <f t="shared" si="148"/>
        <v>4197760</v>
      </c>
      <c r="N241" s="183">
        <f t="shared" si="148"/>
        <v>1149945</v>
      </c>
      <c r="O241" s="182">
        <f t="shared" si="148"/>
        <v>2957347</v>
      </c>
      <c r="P241" s="182">
        <f t="shared" si="148"/>
        <v>3733458</v>
      </c>
      <c r="Q241" s="182">
        <f t="shared" si="148"/>
        <v>2200969</v>
      </c>
      <c r="R241" s="182">
        <f t="shared" ref="R241:Y241" si="149">R235-R239</f>
        <v>-893807</v>
      </c>
      <c r="S241" s="182">
        <f t="shared" si="149"/>
        <v>154540</v>
      </c>
      <c r="T241" s="182">
        <f t="shared" si="149"/>
        <v>308606</v>
      </c>
      <c r="U241" s="182">
        <f t="shared" si="149"/>
        <v>2422916</v>
      </c>
      <c r="V241" s="365">
        <f t="shared" si="149"/>
        <v>1615859</v>
      </c>
      <c r="W241" s="365">
        <f t="shared" ref="W241:X241" si="150">W235-W239</f>
        <v>6219989</v>
      </c>
      <c r="X241" s="177">
        <f t="shared" si="150"/>
        <v>6099040</v>
      </c>
      <c r="Y241" s="177">
        <f t="shared" si="149"/>
        <v>4503507</v>
      </c>
    </row>
    <row r="242" spans="1:25">
      <c r="A242" s="2"/>
      <c r="B242" s="2"/>
      <c r="C242" s="2"/>
      <c r="D242" s="2"/>
      <c r="E242" s="2"/>
      <c r="F242" s="2"/>
      <c r="G242" s="2"/>
      <c r="H242" s="2"/>
      <c r="I242" s="2"/>
      <c r="J242" s="2"/>
      <c r="K242" s="2"/>
      <c r="L242" s="100"/>
      <c r="M242" s="99"/>
      <c r="N242" s="2"/>
      <c r="X242" s="1"/>
      <c r="Y242" s="1"/>
    </row>
    <row r="243" spans="1:25">
      <c r="A243" s="2"/>
      <c r="B243" s="2"/>
      <c r="C243" s="2"/>
      <c r="D243" s="2"/>
      <c r="E243" s="2"/>
      <c r="F243" s="2"/>
      <c r="G243" s="2"/>
      <c r="H243" s="2"/>
      <c r="I243" s="2"/>
      <c r="J243" s="2"/>
      <c r="K243" s="2"/>
      <c r="L243" s="100"/>
      <c r="M243" s="100"/>
      <c r="N243" s="2"/>
    </row>
    <row r="244" spans="1:25">
      <c r="A244" s="2"/>
      <c r="B244" s="2"/>
      <c r="C244" s="2"/>
      <c r="D244" s="2"/>
      <c r="E244" s="2"/>
      <c r="F244" s="2"/>
      <c r="G244" s="2"/>
      <c r="H244" s="2"/>
      <c r="I244" s="2"/>
      <c r="J244" s="2"/>
      <c r="K244" s="2"/>
      <c r="L244" s="100"/>
      <c r="M244" s="100"/>
      <c r="N244" s="2"/>
    </row>
    <row r="245" spans="1:25">
      <c r="A245" s="2"/>
      <c r="B245" s="2"/>
      <c r="C245" s="2"/>
      <c r="D245" s="2"/>
      <c r="E245" s="2"/>
      <c r="F245" s="2"/>
      <c r="G245" s="2"/>
      <c r="H245" s="2"/>
      <c r="I245" s="2"/>
      <c r="J245" s="2"/>
      <c r="K245" s="2"/>
      <c r="L245" s="100"/>
      <c r="M245" s="100"/>
      <c r="N245" s="2"/>
    </row>
    <row r="246" spans="1:25">
      <c r="A246" s="2"/>
      <c r="B246" s="2"/>
      <c r="C246" s="2"/>
      <c r="D246" s="2"/>
      <c r="E246" s="2"/>
      <c r="F246" s="2"/>
      <c r="G246" s="2"/>
      <c r="H246" s="2"/>
      <c r="I246" s="2"/>
      <c r="J246" s="2"/>
      <c r="K246" s="2"/>
      <c r="L246" s="100"/>
      <c r="M246" s="100"/>
      <c r="N246" s="2"/>
    </row>
    <row r="247" spans="1:25">
      <c r="A247" s="2"/>
      <c r="B247" s="2"/>
      <c r="C247" s="2"/>
      <c r="D247" s="2"/>
      <c r="E247" s="2"/>
      <c r="F247" s="2"/>
      <c r="G247" s="2"/>
      <c r="H247" s="2"/>
      <c r="I247" s="2"/>
      <c r="J247" s="2"/>
      <c r="K247" s="2"/>
      <c r="L247" s="100"/>
      <c r="M247" s="100"/>
      <c r="N247" s="2"/>
    </row>
    <row r="248" spans="1:25">
      <c r="A248" s="2"/>
      <c r="B248" s="2"/>
      <c r="C248" s="2"/>
      <c r="D248" s="2"/>
      <c r="E248" s="2"/>
      <c r="F248" s="2"/>
      <c r="G248" s="2"/>
      <c r="H248" s="2"/>
      <c r="I248" s="2"/>
      <c r="J248" s="2"/>
      <c r="K248" s="2"/>
      <c r="L248" s="100"/>
      <c r="M248" s="100"/>
      <c r="N248" s="2"/>
    </row>
    <row r="249" spans="1:25">
      <c r="A249" s="2"/>
      <c r="B249" s="2"/>
      <c r="C249" s="2"/>
      <c r="D249" s="2"/>
      <c r="E249" s="2"/>
      <c r="F249" s="2"/>
      <c r="G249" s="2"/>
      <c r="H249" s="2"/>
      <c r="I249" s="2"/>
      <c r="J249" s="2"/>
      <c r="K249" s="2"/>
      <c r="L249" s="100"/>
      <c r="M249" s="100"/>
      <c r="N249" s="2"/>
    </row>
    <row r="250" spans="1:25">
      <c r="A250" s="2"/>
      <c r="B250" s="2"/>
      <c r="C250" s="2"/>
      <c r="D250" s="2"/>
      <c r="E250" s="2"/>
      <c r="F250" s="2"/>
      <c r="G250" s="2"/>
      <c r="H250" s="2"/>
      <c r="I250" s="2"/>
      <c r="J250" s="2"/>
      <c r="K250" s="2"/>
      <c r="L250" s="100"/>
      <c r="M250" s="100"/>
      <c r="N250" s="2"/>
    </row>
    <row r="251" spans="1:25">
      <c r="A251" s="2"/>
      <c r="B251" s="2"/>
      <c r="C251" s="2"/>
      <c r="D251" s="2"/>
      <c r="E251" s="2"/>
      <c r="F251" s="2"/>
      <c r="G251" s="2"/>
      <c r="H251" s="2"/>
      <c r="I251" s="2"/>
      <c r="J251" s="2"/>
      <c r="K251" s="2"/>
      <c r="L251" s="100"/>
      <c r="M251" s="100"/>
      <c r="N251" s="2"/>
    </row>
    <row r="252" spans="1:25">
      <c r="L252" s="137"/>
      <c r="M252" s="137"/>
    </row>
    <row r="253" spans="1:25">
      <c r="L253" s="137"/>
      <c r="M253" s="137"/>
    </row>
    <row r="254" spans="1:25">
      <c r="L254" s="137"/>
      <c r="M254" s="137"/>
    </row>
    <row r="255" spans="1:25">
      <c r="L255" s="137"/>
      <c r="M255" s="137"/>
    </row>
    <row r="256" spans="1:25">
      <c r="L256" s="137"/>
      <c r="M256" s="137"/>
    </row>
    <row r="257" spans="12:13">
      <c r="L257" s="137"/>
      <c r="M257" s="137"/>
    </row>
    <row r="258" spans="12:13">
      <c r="L258" s="137"/>
      <c r="M258" s="137"/>
    </row>
    <row r="259" spans="12:13">
      <c r="L259" s="137"/>
      <c r="M259" s="137"/>
    </row>
    <row r="260" spans="12:13">
      <c r="L260" s="137"/>
      <c r="M260" s="137"/>
    </row>
    <row r="261" spans="12:13">
      <c r="L261" s="137"/>
      <c r="M261" s="137"/>
    </row>
    <row r="262" spans="12:13">
      <c r="L262" s="137"/>
      <c r="M262" s="137"/>
    </row>
  </sheetData>
  <mergeCells count="29">
    <mergeCell ref="Q49:Q50"/>
    <mergeCell ref="T42:Y44"/>
    <mergeCell ref="R43:S43"/>
    <mergeCell ref="T45:Y47"/>
    <mergeCell ref="R46:S46"/>
    <mergeCell ref="T49:U49"/>
    <mergeCell ref="R49:S49"/>
    <mergeCell ref="D98:D99"/>
    <mergeCell ref="E130:E131"/>
    <mergeCell ref="A1:D1"/>
    <mergeCell ref="A9:D9"/>
    <mergeCell ref="A21:D21"/>
    <mergeCell ref="A67:D67"/>
    <mergeCell ref="D47:E47"/>
    <mergeCell ref="D55:E55"/>
    <mergeCell ref="D49:E49"/>
    <mergeCell ref="A232:D232"/>
    <mergeCell ref="A102:D102"/>
    <mergeCell ref="C180:D180"/>
    <mergeCell ref="A227:D227"/>
    <mergeCell ref="A133:D133"/>
    <mergeCell ref="D130:D131"/>
    <mergeCell ref="D177:E177"/>
    <mergeCell ref="A202:D202"/>
    <mergeCell ref="A218:D218"/>
    <mergeCell ref="D230:E230"/>
    <mergeCell ref="D223:E223"/>
    <mergeCell ref="D225:E225"/>
    <mergeCell ref="A154:D154"/>
  </mergeCells>
  <phoneticPr fontId="2"/>
  <printOptions horizontalCentered="1"/>
  <pageMargins left="0.55118110236220474" right="0.19685039370078741" top="0.70866141732283472" bottom="0.39370078740157483" header="0.39370078740157483" footer="0.35433070866141736"/>
  <pageSetup paperSize="9" scale="41" fitToHeight="0" orientation="landscape" horizontalDpi="4294967294" r:id="rId1"/>
  <headerFooter alignWithMargins="0">
    <oddHeader>&amp;C&amp;"ＭＳ Ｐゴシック,太字"&amp;20三原市決算カード推移</oddHeader>
    <oddFooter>&amp;C&amp;18&amp;P／&amp;N&amp;R&amp;Z&amp;F&amp;A</oddFooter>
  </headerFooter>
  <rowBreaks count="3" manualBreakCount="3">
    <brk id="66" min="2" max="22" man="1"/>
    <brk id="132" min="2" max="22" man="1"/>
    <brk id="201" min="2" max="22" man="1"/>
  </rowBreaks>
  <ignoredErrors>
    <ignoredError sqref="G39:H39"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05"/>
  <sheetViews>
    <sheetView workbookViewId="0">
      <selection activeCell="B3" sqref="B3:D3"/>
    </sheetView>
  </sheetViews>
  <sheetFormatPr defaultRowHeight="13.5"/>
  <cols>
    <col min="2" max="2" width="11" bestFit="1" customWidth="1"/>
    <col min="3" max="3" width="13" bestFit="1" customWidth="1"/>
    <col min="4" max="4" width="15.25" bestFit="1" customWidth="1"/>
  </cols>
  <sheetData>
    <row r="1" spans="1:4">
      <c r="A1" t="s">
        <v>202</v>
      </c>
      <c r="B1" t="s">
        <v>387</v>
      </c>
    </row>
    <row r="3" spans="1:4">
      <c r="B3" s="404" t="s">
        <v>364</v>
      </c>
      <c r="C3" s="405"/>
      <c r="D3" s="406"/>
    </row>
    <row r="4" spans="1:4">
      <c r="B4" s="333" t="s">
        <v>348</v>
      </c>
      <c r="C4" s="333" t="s">
        <v>349</v>
      </c>
      <c r="D4" s="333">
        <f>COUNTA(D6:D102)-COUNTIF(D6:D102,"なし")</f>
        <v>79</v>
      </c>
    </row>
    <row r="5" spans="1:4">
      <c r="B5" s="333" t="s">
        <v>346</v>
      </c>
      <c r="C5" s="333" t="s">
        <v>345</v>
      </c>
      <c r="D5" s="333" t="s">
        <v>347</v>
      </c>
    </row>
    <row r="6" spans="1:4">
      <c r="B6" s="378" t="s">
        <v>341</v>
      </c>
      <c r="C6" s="378" t="s">
        <v>299</v>
      </c>
      <c r="D6" s="335" t="str">
        <f t="shared" ref="D6:D66" si="0">PHONETIC(C6)</f>
        <v>なし</v>
      </c>
    </row>
    <row r="7" spans="1:4">
      <c r="B7" s="378" t="s">
        <v>342</v>
      </c>
      <c r="C7" s="378" t="s">
        <v>299</v>
      </c>
      <c r="D7" s="335" t="str">
        <f t="shared" si="0"/>
        <v>なし</v>
      </c>
    </row>
    <row r="8" spans="1:4">
      <c r="B8" s="378" t="s">
        <v>203</v>
      </c>
      <c r="C8" s="378" t="s">
        <v>204</v>
      </c>
      <c r="D8" s="335" t="str">
        <f t="shared" ref="D8" si="1">PHONETIC(C8)</f>
        <v>きたかみし</v>
      </c>
    </row>
    <row r="9" spans="1:4">
      <c r="B9" s="378" t="s">
        <v>205</v>
      </c>
      <c r="C9" s="378" t="s">
        <v>299</v>
      </c>
      <c r="D9" s="335" t="str">
        <f t="shared" si="0"/>
        <v>なし</v>
      </c>
    </row>
    <row r="10" spans="1:4">
      <c r="B10" s="378" t="s">
        <v>207</v>
      </c>
      <c r="C10" s="378" t="s">
        <v>208</v>
      </c>
      <c r="D10" s="335" t="str">
        <f t="shared" si="0"/>
        <v>おおだてし</v>
      </c>
    </row>
    <row r="11" spans="1:4">
      <c r="B11" s="411" t="s">
        <v>209</v>
      </c>
      <c r="C11" s="378" t="s">
        <v>210</v>
      </c>
      <c r="D11" s="335" t="str">
        <f t="shared" si="0"/>
        <v>よねざわし</v>
      </c>
    </row>
    <row r="12" spans="1:4">
      <c r="B12" s="412"/>
      <c r="C12" s="378" t="s">
        <v>371</v>
      </c>
      <c r="D12" s="335" t="str">
        <f t="shared" ref="D12" si="2">PHONETIC(C12)</f>
        <v>てんどうし</v>
      </c>
    </row>
    <row r="13" spans="1:4">
      <c r="B13" s="407" t="s">
        <v>211</v>
      </c>
      <c r="C13" s="378" t="s">
        <v>212</v>
      </c>
      <c r="D13" s="335" t="str">
        <f t="shared" si="0"/>
        <v>しらかわし</v>
      </c>
    </row>
    <row r="14" spans="1:4">
      <c r="B14" s="407"/>
      <c r="C14" s="378" t="s">
        <v>213</v>
      </c>
      <c r="D14" s="335" t="str">
        <f t="shared" si="0"/>
        <v>みなみそうまし</v>
      </c>
    </row>
    <row r="15" spans="1:4">
      <c r="B15" s="408" t="s">
        <v>214</v>
      </c>
      <c r="C15" s="378" t="s">
        <v>372</v>
      </c>
      <c r="D15" s="335" t="str">
        <f>PHONETIC(C15)</f>
        <v>ゆうきし</v>
      </c>
    </row>
    <row r="16" spans="1:4">
      <c r="B16" s="409"/>
      <c r="C16" s="378" t="s">
        <v>373</v>
      </c>
      <c r="D16" s="335" t="str">
        <f>PHONETIC(C16)</f>
        <v>じょうそうし</v>
      </c>
    </row>
    <row r="17" spans="2:4">
      <c r="B17" s="409"/>
      <c r="C17" s="378" t="s">
        <v>215</v>
      </c>
      <c r="D17" s="335" t="str">
        <f>PHONETIC(C17)</f>
        <v>かしまし</v>
      </c>
    </row>
    <row r="18" spans="2:4">
      <c r="B18" s="410"/>
      <c r="C18" s="378" t="s">
        <v>374</v>
      </c>
      <c r="D18" s="335" t="str">
        <f>PHONETIC(C18)</f>
        <v>かみすし</v>
      </c>
    </row>
    <row r="19" spans="2:4">
      <c r="B19" s="378" t="s">
        <v>216</v>
      </c>
      <c r="C19" s="378" t="s">
        <v>217</v>
      </c>
      <c r="D19" s="335" t="str">
        <f t="shared" si="0"/>
        <v>かぬまし</v>
      </c>
    </row>
    <row r="20" spans="2:4">
      <c r="B20" s="407" t="s">
        <v>218</v>
      </c>
      <c r="C20" s="378" t="s">
        <v>220</v>
      </c>
      <c r="D20" s="335" t="str">
        <f t="shared" si="0"/>
        <v>たてばやしし</v>
      </c>
    </row>
    <row r="21" spans="2:4">
      <c r="B21" s="407"/>
      <c r="C21" s="378" t="s">
        <v>221</v>
      </c>
      <c r="D21" s="335" t="str">
        <f t="shared" si="0"/>
        <v>ふじおかし</v>
      </c>
    </row>
    <row r="22" spans="2:4">
      <c r="B22" s="407"/>
      <c r="C22" s="378" t="s">
        <v>222</v>
      </c>
      <c r="D22" s="335" t="str">
        <f t="shared" si="0"/>
        <v>あんなかし</v>
      </c>
    </row>
    <row r="23" spans="2:4">
      <c r="B23" s="407" t="s">
        <v>224</v>
      </c>
      <c r="C23" s="378" t="s">
        <v>225</v>
      </c>
      <c r="D23" s="335" t="str">
        <f t="shared" si="0"/>
        <v>ぎょうだし</v>
      </c>
    </row>
    <row r="24" spans="2:4">
      <c r="B24" s="407"/>
      <c r="C24" s="378" t="s">
        <v>226</v>
      </c>
      <c r="D24" s="335" t="str">
        <f t="shared" si="0"/>
        <v>ちちぶし</v>
      </c>
    </row>
    <row r="25" spans="2:4">
      <c r="B25" s="407"/>
      <c r="C25" s="378" t="s">
        <v>375</v>
      </c>
      <c r="D25" s="335" t="str">
        <f t="shared" si="0"/>
        <v>ほんじょうし</v>
      </c>
    </row>
    <row r="26" spans="2:4">
      <c r="B26" s="407"/>
      <c r="C26" s="378" t="s">
        <v>228</v>
      </c>
      <c r="D26" s="335" t="str">
        <f t="shared" si="0"/>
        <v>はにゅうし</v>
      </c>
    </row>
    <row r="27" spans="2:4">
      <c r="B27" s="378" t="s">
        <v>230</v>
      </c>
      <c r="C27" s="378" t="s">
        <v>231</v>
      </c>
      <c r="D27" s="335" t="str">
        <f t="shared" si="0"/>
        <v>きみつし</v>
      </c>
    </row>
    <row r="28" spans="2:4">
      <c r="B28" s="378" t="s">
        <v>233</v>
      </c>
      <c r="C28" s="378" t="s">
        <v>299</v>
      </c>
      <c r="D28" s="335" t="str">
        <f t="shared" si="0"/>
        <v>なし</v>
      </c>
    </row>
    <row r="29" spans="2:4">
      <c r="B29" s="378" t="s">
        <v>235</v>
      </c>
      <c r="C29" s="378" t="s">
        <v>299</v>
      </c>
      <c r="D29" s="335" t="str">
        <f t="shared" si="0"/>
        <v>なし</v>
      </c>
    </row>
    <row r="30" spans="2:4">
      <c r="B30" s="407" t="s">
        <v>237</v>
      </c>
      <c r="C30" s="378" t="s">
        <v>238</v>
      </c>
      <c r="D30" s="335" t="str">
        <f t="shared" si="0"/>
        <v>さんじょうし</v>
      </c>
    </row>
    <row r="31" spans="2:4">
      <c r="B31" s="407"/>
      <c r="C31" s="378" t="s">
        <v>239</v>
      </c>
      <c r="D31" s="335" t="str">
        <f t="shared" si="0"/>
        <v>かしわざきし</v>
      </c>
    </row>
    <row r="32" spans="2:4">
      <c r="B32" s="407"/>
      <c r="C32" s="378" t="s">
        <v>240</v>
      </c>
      <c r="D32" s="335" t="str">
        <f t="shared" si="0"/>
        <v>しばたし</v>
      </c>
    </row>
    <row r="33" spans="2:4">
      <c r="B33" s="407"/>
      <c r="C33" s="378" t="s">
        <v>241</v>
      </c>
      <c r="D33" s="335" t="str">
        <f t="shared" si="0"/>
        <v>つばめし</v>
      </c>
    </row>
    <row r="34" spans="2:4">
      <c r="B34" s="407"/>
      <c r="C34" s="378" t="s">
        <v>376</v>
      </c>
      <c r="D34" s="335" t="str">
        <f t="shared" si="0"/>
        <v>むらかみし</v>
      </c>
    </row>
    <row r="35" spans="2:4">
      <c r="B35" s="378" t="s">
        <v>243</v>
      </c>
      <c r="C35" s="378" t="s">
        <v>299</v>
      </c>
      <c r="D35" s="335" t="str">
        <f t="shared" si="0"/>
        <v>なし</v>
      </c>
    </row>
    <row r="36" spans="2:4">
      <c r="B36" s="379" t="s">
        <v>245</v>
      </c>
      <c r="C36" s="378" t="s">
        <v>246</v>
      </c>
      <c r="D36" s="335" t="str">
        <f t="shared" si="0"/>
        <v>かがし</v>
      </c>
    </row>
    <row r="37" spans="2:4">
      <c r="B37" s="407" t="s">
        <v>247</v>
      </c>
      <c r="C37" s="378" t="s">
        <v>248</v>
      </c>
      <c r="D37" s="335" t="str">
        <f t="shared" si="0"/>
        <v>さばえし</v>
      </c>
    </row>
    <row r="38" spans="2:4">
      <c r="B38" s="407"/>
      <c r="C38" s="378" t="s">
        <v>249</v>
      </c>
      <c r="D38" s="335" t="str">
        <f t="shared" si="0"/>
        <v>えちぜんし</v>
      </c>
    </row>
    <row r="39" spans="2:4">
      <c r="B39" s="407"/>
      <c r="C39" s="378" t="s">
        <v>250</v>
      </c>
      <c r="D39" s="335" t="str">
        <f t="shared" si="0"/>
        <v>さかいし</v>
      </c>
    </row>
    <row r="40" spans="2:4">
      <c r="B40" s="378" t="s">
        <v>343</v>
      </c>
      <c r="C40" s="378" t="s">
        <v>299</v>
      </c>
      <c r="D40" s="335" t="str">
        <f t="shared" si="0"/>
        <v>なし</v>
      </c>
    </row>
    <row r="41" spans="2:4">
      <c r="B41" s="407" t="s">
        <v>356</v>
      </c>
      <c r="C41" s="378" t="s">
        <v>254</v>
      </c>
      <c r="D41" s="335" t="str">
        <f t="shared" si="0"/>
        <v>ちのし</v>
      </c>
    </row>
    <row r="42" spans="2:4">
      <c r="B42" s="407"/>
      <c r="C42" s="378" t="s">
        <v>255</v>
      </c>
      <c r="D42" s="335" t="str">
        <f t="shared" si="0"/>
        <v>しおじりし</v>
      </c>
    </row>
    <row r="43" spans="2:4">
      <c r="B43" s="407"/>
      <c r="C43" s="378" t="s">
        <v>256</v>
      </c>
      <c r="D43" s="335" t="str">
        <f t="shared" si="0"/>
        <v>ちくまし</v>
      </c>
    </row>
    <row r="44" spans="2:4">
      <c r="B44" s="407" t="s">
        <v>257</v>
      </c>
      <c r="C44" s="378" t="s">
        <v>258</v>
      </c>
      <c r="D44" s="335" t="str">
        <f t="shared" si="0"/>
        <v>せきし</v>
      </c>
    </row>
    <row r="45" spans="2:4">
      <c r="B45" s="407"/>
      <c r="C45" s="378" t="s">
        <v>259</v>
      </c>
      <c r="D45" s="335" t="str">
        <f t="shared" si="0"/>
        <v>なかつがわし</v>
      </c>
    </row>
    <row r="46" spans="2:4">
      <c r="B46" s="407"/>
      <c r="C46" s="378" t="s">
        <v>260</v>
      </c>
      <c r="D46" s="335" t="str">
        <f t="shared" si="0"/>
        <v>はしまし</v>
      </c>
    </row>
    <row r="47" spans="2:4">
      <c r="B47" s="407"/>
      <c r="C47" s="378" t="s">
        <v>262</v>
      </c>
      <c r="D47" s="335" t="str">
        <f t="shared" si="0"/>
        <v>みのかもし</v>
      </c>
    </row>
    <row r="48" spans="2:4">
      <c r="B48" s="407"/>
      <c r="C48" s="378" t="s">
        <v>263</v>
      </c>
      <c r="D48" s="335" t="str">
        <f t="shared" si="0"/>
        <v>ときし</v>
      </c>
    </row>
    <row r="49" spans="2:4">
      <c r="B49" s="407"/>
      <c r="C49" s="378" t="s">
        <v>264</v>
      </c>
      <c r="D49" s="335" t="str">
        <f t="shared" si="0"/>
        <v>かにし</v>
      </c>
    </row>
    <row r="50" spans="2:4">
      <c r="B50" s="407" t="s">
        <v>266</v>
      </c>
      <c r="C50" s="378" t="s">
        <v>267</v>
      </c>
      <c r="D50" s="335" t="str">
        <f t="shared" si="0"/>
        <v>しまだし</v>
      </c>
    </row>
    <row r="51" spans="2:4">
      <c r="B51" s="407"/>
      <c r="C51" s="378" t="s">
        <v>268</v>
      </c>
      <c r="D51" s="335" t="str">
        <f t="shared" si="0"/>
        <v>ふくろいし</v>
      </c>
    </row>
    <row r="52" spans="2:4">
      <c r="B52" s="407"/>
      <c r="C52" s="378" t="s">
        <v>269</v>
      </c>
      <c r="D52" s="335" t="str">
        <f t="shared" si="0"/>
        <v>すそのし</v>
      </c>
    </row>
    <row r="53" spans="2:4">
      <c r="B53" s="407"/>
      <c r="C53" s="378" t="s">
        <v>270</v>
      </c>
      <c r="D53" s="335" t="str">
        <f t="shared" si="0"/>
        <v>こさいし</v>
      </c>
    </row>
    <row r="54" spans="2:4">
      <c r="B54" s="407" t="s">
        <v>378</v>
      </c>
      <c r="C54" s="378" t="s">
        <v>273</v>
      </c>
      <c r="D54" s="335" t="str">
        <f t="shared" si="0"/>
        <v>へきなんし</v>
      </c>
    </row>
    <row r="55" spans="2:4">
      <c r="B55" s="407"/>
      <c r="C55" s="378" t="s">
        <v>274</v>
      </c>
      <c r="D55" s="335" t="str">
        <f t="shared" si="0"/>
        <v>がまごおりし</v>
      </c>
    </row>
    <row r="56" spans="2:4">
      <c r="B56" s="407"/>
      <c r="C56" s="378" t="s">
        <v>275</v>
      </c>
      <c r="D56" s="335" t="str">
        <f t="shared" si="0"/>
        <v>いぬやまし</v>
      </c>
    </row>
    <row r="57" spans="2:4">
      <c r="B57" s="407"/>
      <c r="C57" s="378" t="s">
        <v>276</v>
      </c>
      <c r="D57" s="335" t="str">
        <f t="shared" si="0"/>
        <v>とこなめし</v>
      </c>
    </row>
    <row r="58" spans="2:4">
      <c r="B58" s="407"/>
      <c r="C58" s="378" t="s">
        <v>277</v>
      </c>
      <c r="D58" s="335" t="str">
        <f t="shared" si="0"/>
        <v>こうなんし</v>
      </c>
    </row>
    <row r="59" spans="2:4">
      <c r="B59" s="407"/>
      <c r="C59" s="378" t="s">
        <v>278</v>
      </c>
      <c r="D59" s="335" t="str">
        <f t="shared" si="0"/>
        <v>おおぶし</v>
      </c>
    </row>
    <row r="60" spans="2:4">
      <c r="B60" s="407"/>
      <c r="C60" s="378" t="s">
        <v>279</v>
      </c>
      <c r="D60" s="335" t="str">
        <f t="shared" si="0"/>
        <v>ちたし</v>
      </c>
    </row>
    <row r="61" spans="2:4">
      <c r="B61" s="407"/>
      <c r="C61" s="378" t="s">
        <v>280</v>
      </c>
      <c r="D61" s="335" t="str">
        <f t="shared" si="0"/>
        <v>ちりゅうし</v>
      </c>
    </row>
    <row r="62" spans="2:4">
      <c r="B62" s="407"/>
      <c r="C62" s="378" t="s">
        <v>281</v>
      </c>
      <c r="D62" s="335" t="str">
        <f t="shared" si="0"/>
        <v>とよあけし</v>
      </c>
    </row>
    <row r="63" spans="2:4">
      <c r="B63" s="407"/>
      <c r="C63" s="378" t="s">
        <v>377</v>
      </c>
      <c r="D63" s="335" t="str">
        <f t="shared" si="0"/>
        <v>あいさいし</v>
      </c>
    </row>
    <row r="64" spans="2:4">
      <c r="B64" s="407"/>
      <c r="C64" s="378" t="s">
        <v>284</v>
      </c>
      <c r="D64" s="335" t="str">
        <f t="shared" si="0"/>
        <v>みよしし</v>
      </c>
    </row>
    <row r="65" spans="2:4">
      <c r="B65" s="407"/>
      <c r="C65" s="378" t="s">
        <v>285</v>
      </c>
      <c r="D65" s="335" t="str">
        <f t="shared" si="0"/>
        <v>あまし</v>
      </c>
    </row>
    <row r="66" spans="2:4">
      <c r="B66" s="378" t="s">
        <v>286</v>
      </c>
      <c r="C66" s="378" t="s">
        <v>287</v>
      </c>
      <c r="D66" s="335" t="str">
        <f t="shared" si="0"/>
        <v>なばりし</v>
      </c>
    </row>
    <row r="67" spans="2:4">
      <c r="B67" s="407" t="s">
        <v>290</v>
      </c>
      <c r="C67" s="378" t="s">
        <v>291</v>
      </c>
      <c r="D67" s="335" t="str">
        <f t="shared" ref="D67:D102" si="3">PHONETIC(C67)</f>
        <v>おうみはちまんし</v>
      </c>
    </row>
    <row r="68" spans="2:4">
      <c r="B68" s="407"/>
      <c r="C68" s="378" t="s">
        <v>292</v>
      </c>
      <c r="D68" s="335" t="str">
        <f t="shared" si="3"/>
        <v>もりやまし</v>
      </c>
    </row>
    <row r="69" spans="2:4">
      <c r="B69" s="407"/>
      <c r="C69" s="378" t="s">
        <v>293</v>
      </c>
      <c r="D69" s="335" t="str">
        <f t="shared" si="3"/>
        <v>りっとうし</v>
      </c>
    </row>
    <row r="70" spans="2:4">
      <c r="B70" s="407"/>
      <c r="C70" s="378" t="s">
        <v>294</v>
      </c>
      <c r="D70" s="335" t="str">
        <f>PHONETIC(C70)</f>
        <v>こうかし</v>
      </c>
    </row>
    <row r="71" spans="2:4">
      <c r="B71" s="407"/>
      <c r="C71" s="378" t="s">
        <v>361</v>
      </c>
      <c r="D71" s="335" t="str">
        <f>PHONETIC(C71)</f>
        <v>やすし</v>
      </c>
    </row>
    <row r="72" spans="2:4">
      <c r="B72" s="407"/>
      <c r="C72" s="378" t="s">
        <v>295</v>
      </c>
      <c r="D72" s="335" t="str">
        <f t="shared" si="3"/>
        <v>こなんし</v>
      </c>
    </row>
    <row r="73" spans="2:4">
      <c r="B73" s="378" t="s">
        <v>298</v>
      </c>
      <c r="C73" s="378" t="s">
        <v>379</v>
      </c>
      <c r="D73" s="335" t="str">
        <f t="shared" si="3"/>
        <v>ふくちやまし</v>
      </c>
    </row>
    <row r="74" spans="2:4">
      <c r="B74" s="378" t="s">
        <v>297</v>
      </c>
      <c r="C74" s="378" t="s">
        <v>299</v>
      </c>
      <c r="D74" s="335" t="str">
        <f t="shared" si="3"/>
        <v>なし</v>
      </c>
    </row>
    <row r="75" spans="2:4">
      <c r="B75" s="407" t="s">
        <v>301</v>
      </c>
      <c r="C75" s="378" t="s">
        <v>302</v>
      </c>
      <c r="D75" s="335" t="str">
        <f t="shared" si="3"/>
        <v>みきし</v>
      </c>
    </row>
    <row r="76" spans="2:4">
      <c r="B76" s="407"/>
      <c r="C76" s="378" t="s">
        <v>303</v>
      </c>
      <c r="D76" s="335" t="str">
        <f t="shared" si="3"/>
        <v>たかさごし</v>
      </c>
    </row>
    <row r="77" spans="2:4">
      <c r="B77" s="407"/>
      <c r="C77" s="378" t="s">
        <v>304</v>
      </c>
      <c r="D77" s="335" t="str">
        <f t="shared" si="3"/>
        <v>たんばし</v>
      </c>
    </row>
    <row r="78" spans="2:4">
      <c r="B78" s="407"/>
      <c r="C78" s="378" t="s">
        <v>305</v>
      </c>
      <c r="D78" s="335" t="str">
        <f t="shared" si="3"/>
        <v>たつのし</v>
      </c>
    </row>
    <row r="79" spans="2:4">
      <c r="B79" s="378" t="s">
        <v>306</v>
      </c>
      <c r="C79" s="378" t="s">
        <v>299</v>
      </c>
      <c r="D79" s="335" t="str">
        <f t="shared" si="3"/>
        <v>なし</v>
      </c>
    </row>
    <row r="80" spans="2:4">
      <c r="B80" s="378" t="s">
        <v>307</v>
      </c>
      <c r="C80" s="378" t="s">
        <v>299</v>
      </c>
      <c r="D80" s="335" t="str">
        <f t="shared" si="3"/>
        <v>なし</v>
      </c>
    </row>
    <row r="81" spans="2:4">
      <c r="B81" s="378" t="s">
        <v>309</v>
      </c>
      <c r="C81" s="378" t="s">
        <v>299</v>
      </c>
      <c r="D81" s="335" t="str">
        <f t="shared" si="3"/>
        <v>なし</v>
      </c>
    </row>
    <row r="82" spans="2:4">
      <c r="B82" s="378" t="s">
        <v>310</v>
      </c>
      <c r="C82" s="378" t="s">
        <v>299</v>
      </c>
      <c r="D82" s="335" t="str">
        <f t="shared" si="3"/>
        <v>なし</v>
      </c>
    </row>
    <row r="83" spans="2:4" ht="13.15" customHeight="1">
      <c r="B83" s="411" t="s">
        <v>311</v>
      </c>
      <c r="C83" s="378" t="s">
        <v>380</v>
      </c>
      <c r="D83" s="335" t="str">
        <f t="shared" ref="D83" si="4">PHONETIC(C83)</f>
        <v>つやまし</v>
      </c>
    </row>
    <row r="84" spans="2:4" ht="13.15" customHeight="1">
      <c r="B84" s="413"/>
      <c r="C84" s="378" t="s">
        <v>312</v>
      </c>
      <c r="D84" s="335" t="str">
        <f t="shared" ref="D84" si="5">PHONETIC(C84)</f>
        <v>たまのし</v>
      </c>
    </row>
    <row r="85" spans="2:4" ht="13.15" customHeight="1">
      <c r="B85" s="412"/>
      <c r="C85" s="378" t="s">
        <v>381</v>
      </c>
      <c r="D85" s="335" t="str">
        <f t="shared" si="3"/>
        <v>そうじゃし</v>
      </c>
    </row>
    <row r="86" spans="2:4">
      <c r="B86" s="378" t="s">
        <v>314</v>
      </c>
      <c r="C86" s="378" t="s">
        <v>315</v>
      </c>
      <c r="D86" s="335" t="str">
        <f t="shared" si="3"/>
        <v>みはらし</v>
      </c>
    </row>
    <row r="87" spans="2:4">
      <c r="B87" s="407" t="s">
        <v>316</v>
      </c>
      <c r="C87" s="378" t="s">
        <v>317</v>
      </c>
      <c r="D87" s="335" t="str">
        <f t="shared" si="3"/>
        <v>くだまつし</v>
      </c>
    </row>
    <row r="88" spans="2:4">
      <c r="B88" s="407"/>
      <c r="C88" s="378" t="s">
        <v>319</v>
      </c>
      <c r="D88" s="335" t="str">
        <f t="shared" si="3"/>
        <v>さんようおのだし</v>
      </c>
    </row>
    <row r="89" spans="2:4">
      <c r="B89" s="378" t="s">
        <v>320</v>
      </c>
      <c r="C89" s="378" t="s">
        <v>382</v>
      </c>
      <c r="D89" s="335" t="str">
        <f t="shared" si="3"/>
        <v>あなんし</v>
      </c>
    </row>
    <row r="90" spans="2:4" ht="13.15" customHeight="1">
      <c r="B90" s="378" t="s">
        <v>321</v>
      </c>
      <c r="C90" s="378" t="s">
        <v>299</v>
      </c>
      <c r="D90" s="335" t="str">
        <f t="shared" si="3"/>
        <v>なし</v>
      </c>
    </row>
    <row r="91" spans="2:4">
      <c r="B91" s="378" t="s">
        <v>324</v>
      </c>
      <c r="C91" s="378" t="s">
        <v>325</v>
      </c>
      <c r="D91" s="335" t="str">
        <f t="shared" si="3"/>
        <v>しこくちゅうおうし</v>
      </c>
    </row>
    <row r="92" spans="2:4">
      <c r="B92" s="378" t="s">
        <v>326</v>
      </c>
      <c r="C92" s="378" t="s">
        <v>299</v>
      </c>
      <c r="D92" s="335" t="str">
        <f t="shared" si="3"/>
        <v>なし</v>
      </c>
    </row>
    <row r="93" spans="2:4">
      <c r="B93" s="378" t="s">
        <v>383</v>
      </c>
      <c r="C93" s="378" t="s">
        <v>329</v>
      </c>
      <c r="D93" s="335" t="str">
        <f t="shared" si="3"/>
        <v>ゆくはしし</v>
      </c>
    </row>
    <row r="94" spans="2:4">
      <c r="B94" s="378" t="s">
        <v>330</v>
      </c>
      <c r="C94" s="378" t="s">
        <v>331</v>
      </c>
      <c r="D94" s="335" t="str">
        <f t="shared" si="3"/>
        <v>いまりし</v>
      </c>
    </row>
    <row r="95" spans="2:4">
      <c r="B95" s="378" t="s">
        <v>332</v>
      </c>
      <c r="C95" s="378" t="s">
        <v>299</v>
      </c>
      <c r="D95" s="335" t="str">
        <f t="shared" si="3"/>
        <v>なし</v>
      </c>
    </row>
    <row r="96" spans="2:4">
      <c r="B96" s="378" t="s">
        <v>333</v>
      </c>
      <c r="C96" s="378" t="s">
        <v>299</v>
      </c>
      <c r="D96" s="335" t="str">
        <f t="shared" si="3"/>
        <v>なし</v>
      </c>
    </row>
    <row r="97" spans="2:4">
      <c r="B97" s="411" t="s">
        <v>334</v>
      </c>
      <c r="C97" s="378" t="s">
        <v>384</v>
      </c>
      <c r="D97" s="335" t="str">
        <f t="shared" si="3"/>
        <v>なかつし</v>
      </c>
    </row>
    <row r="98" spans="2:4">
      <c r="B98" s="413"/>
      <c r="C98" s="378" t="s">
        <v>385</v>
      </c>
      <c r="D98" s="335" t="str">
        <f t="shared" si="3"/>
        <v>さいきし</v>
      </c>
    </row>
    <row r="99" spans="2:4">
      <c r="B99" s="412"/>
      <c r="C99" s="378" t="s">
        <v>386</v>
      </c>
      <c r="D99" s="335" t="str">
        <f t="shared" si="3"/>
        <v>うさし</v>
      </c>
    </row>
    <row r="100" spans="2:4">
      <c r="B100" s="381" t="s">
        <v>335</v>
      </c>
      <c r="C100" s="378" t="s">
        <v>336</v>
      </c>
      <c r="D100" s="335" t="str">
        <f t="shared" si="3"/>
        <v>ひゅうがし</v>
      </c>
    </row>
    <row r="101" spans="2:4">
      <c r="B101" s="378" t="s">
        <v>337</v>
      </c>
      <c r="C101" s="378" t="s">
        <v>299</v>
      </c>
      <c r="D101" s="335" t="str">
        <f t="shared" si="3"/>
        <v>なし</v>
      </c>
    </row>
    <row r="102" spans="2:4">
      <c r="B102" s="378" t="s">
        <v>339</v>
      </c>
      <c r="C102" s="378" t="s">
        <v>299</v>
      </c>
      <c r="D102" s="335" t="str">
        <f t="shared" si="3"/>
        <v>なし</v>
      </c>
    </row>
    <row r="103" spans="2:4">
      <c r="D103" s="336"/>
    </row>
    <row r="104" spans="2:4">
      <c r="D104" s="336"/>
    </row>
    <row r="105" spans="2:4">
      <c r="D105" s="336"/>
    </row>
  </sheetData>
  <autoFilter ref="A5:D102"/>
  <mergeCells count="17">
    <mergeCell ref="B30:B34"/>
    <mergeCell ref="B37:B39"/>
    <mergeCell ref="B41:B43"/>
    <mergeCell ref="B44:B49"/>
    <mergeCell ref="B83:B85"/>
    <mergeCell ref="B97:B99"/>
    <mergeCell ref="B50:B53"/>
    <mergeCell ref="B54:B65"/>
    <mergeCell ref="B67:B72"/>
    <mergeCell ref="B75:B78"/>
    <mergeCell ref="B87:B88"/>
    <mergeCell ref="B3:D3"/>
    <mergeCell ref="B13:B14"/>
    <mergeCell ref="B15:B18"/>
    <mergeCell ref="B20:B22"/>
    <mergeCell ref="B23:B26"/>
    <mergeCell ref="B11:B12"/>
  </mergeCells>
  <phoneticPr fontId="2"/>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08"/>
  <sheetViews>
    <sheetView workbookViewId="0">
      <selection activeCell="B96" sqref="B86:C96"/>
    </sheetView>
  </sheetViews>
  <sheetFormatPr defaultRowHeight="13.5"/>
  <cols>
    <col min="2" max="2" width="11" bestFit="1" customWidth="1"/>
    <col min="3" max="3" width="13" bestFit="1" customWidth="1"/>
    <col min="4" max="4" width="15.25" bestFit="1" customWidth="1"/>
  </cols>
  <sheetData>
    <row r="1" spans="1:4">
      <c r="A1" t="s">
        <v>202</v>
      </c>
    </row>
    <row r="3" spans="1:4">
      <c r="B3" s="404" t="s">
        <v>357</v>
      </c>
      <c r="C3" s="405"/>
      <c r="D3" s="406"/>
    </row>
    <row r="4" spans="1:4">
      <c r="B4" s="333" t="s">
        <v>348</v>
      </c>
      <c r="C4" s="333" t="s">
        <v>349</v>
      </c>
      <c r="D4" s="333">
        <f>COUNTA(D6:D105)-COUNTIF(D6:D105,"なし")</f>
        <v>87</v>
      </c>
    </row>
    <row r="5" spans="1:4">
      <c r="B5" s="333" t="s">
        <v>346</v>
      </c>
      <c r="C5" s="333" t="s">
        <v>345</v>
      </c>
      <c r="D5" s="333" t="s">
        <v>347</v>
      </c>
    </row>
    <row r="6" spans="1:4">
      <c r="B6" s="338" t="s">
        <v>341</v>
      </c>
      <c r="C6" s="338" t="s">
        <v>299</v>
      </c>
      <c r="D6" s="335" t="str">
        <f t="shared" ref="D6:D70" si="0">PHONETIC(C6)</f>
        <v>なし</v>
      </c>
    </row>
    <row r="7" spans="1:4">
      <c r="B7" s="338" t="s">
        <v>342</v>
      </c>
      <c r="C7" s="338" t="s">
        <v>299</v>
      </c>
      <c r="D7" s="335" t="str">
        <f t="shared" si="0"/>
        <v>なし</v>
      </c>
    </row>
    <row r="8" spans="1:4">
      <c r="B8" s="407" t="s">
        <v>203</v>
      </c>
      <c r="C8" s="338" t="s">
        <v>340</v>
      </c>
      <c r="D8" s="335" t="str">
        <f t="shared" si="0"/>
        <v>みやこし</v>
      </c>
    </row>
    <row r="9" spans="1:4">
      <c r="B9" s="407"/>
      <c r="C9" s="338" t="s">
        <v>204</v>
      </c>
      <c r="D9" s="335" t="str">
        <f t="shared" si="0"/>
        <v>きたかみし</v>
      </c>
    </row>
    <row r="10" spans="1:4">
      <c r="B10" s="338" t="s">
        <v>205</v>
      </c>
      <c r="C10" s="338" t="s">
        <v>206</v>
      </c>
      <c r="D10" s="335" t="str">
        <f t="shared" si="0"/>
        <v>けせんぬまし</v>
      </c>
    </row>
    <row r="11" spans="1:4">
      <c r="B11" s="338" t="s">
        <v>207</v>
      </c>
      <c r="C11" s="338" t="s">
        <v>208</v>
      </c>
      <c r="D11" s="335" t="str">
        <f t="shared" si="0"/>
        <v>おおだてし</v>
      </c>
    </row>
    <row r="12" spans="1:4">
      <c r="B12" s="338" t="s">
        <v>209</v>
      </c>
      <c r="C12" s="338" t="s">
        <v>210</v>
      </c>
      <c r="D12" s="335" t="str">
        <f t="shared" si="0"/>
        <v>よねざわし</v>
      </c>
    </row>
    <row r="13" spans="1:4">
      <c r="B13" s="407" t="s">
        <v>211</v>
      </c>
      <c r="C13" s="338" t="s">
        <v>212</v>
      </c>
      <c r="D13" s="335" t="str">
        <f t="shared" si="0"/>
        <v>しらかわし</v>
      </c>
    </row>
    <row r="14" spans="1:4">
      <c r="B14" s="407"/>
      <c r="C14" s="338" t="s">
        <v>213</v>
      </c>
      <c r="D14" s="335" t="str">
        <f t="shared" si="0"/>
        <v>みなみそうまし</v>
      </c>
    </row>
    <row r="15" spans="1:4">
      <c r="B15" s="408" t="s">
        <v>214</v>
      </c>
      <c r="C15" s="338" t="s">
        <v>215</v>
      </c>
      <c r="D15" s="335" t="str">
        <f>PHONETIC(C15)</f>
        <v>かしまし</v>
      </c>
    </row>
    <row r="16" spans="1:4">
      <c r="B16" s="410"/>
      <c r="C16" s="338" t="s">
        <v>354</v>
      </c>
      <c r="D16" s="335" t="str">
        <f>PHONETIC(C16)</f>
        <v>つくばみらいし</v>
      </c>
    </row>
    <row r="17" spans="2:4">
      <c r="B17" s="338" t="s">
        <v>216</v>
      </c>
      <c r="C17" s="338" t="s">
        <v>217</v>
      </c>
      <c r="D17" s="335" t="str">
        <f t="shared" si="0"/>
        <v>かぬまし</v>
      </c>
    </row>
    <row r="18" spans="2:4">
      <c r="B18" s="407" t="s">
        <v>218</v>
      </c>
      <c r="C18" s="338" t="s">
        <v>220</v>
      </c>
      <c r="D18" s="335" t="str">
        <f t="shared" si="0"/>
        <v>たてばやしし</v>
      </c>
    </row>
    <row r="19" spans="2:4">
      <c r="B19" s="407"/>
      <c r="C19" s="338" t="s">
        <v>219</v>
      </c>
      <c r="D19" s="335" t="str">
        <f t="shared" si="0"/>
        <v>しぶかわし</v>
      </c>
    </row>
    <row r="20" spans="2:4">
      <c r="B20" s="407"/>
      <c r="C20" s="338" t="s">
        <v>221</v>
      </c>
      <c r="D20" s="335" t="str">
        <f t="shared" si="0"/>
        <v>ふじおかし</v>
      </c>
    </row>
    <row r="21" spans="2:4">
      <c r="B21" s="407"/>
      <c r="C21" s="338" t="s">
        <v>222</v>
      </c>
      <c r="D21" s="335" t="str">
        <f t="shared" si="0"/>
        <v>あんなかし</v>
      </c>
    </row>
    <row r="22" spans="2:4">
      <c r="B22" s="407"/>
      <c r="C22" s="338" t="s">
        <v>223</v>
      </c>
      <c r="D22" s="335" t="str">
        <f>PHONETIC(C22)</f>
        <v>みどりし</v>
      </c>
    </row>
    <row r="23" spans="2:4">
      <c r="B23" s="407" t="s">
        <v>224</v>
      </c>
      <c r="C23" s="338" t="s">
        <v>225</v>
      </c>
      <c r="D23" s="335" t="str">
        <f t="shared" si="0"/>
        <v>ぎょうだし</v>
      </c>
    </row>
    <row r="24" spans="2:4">
      <c r="B24" s="407"/>
      <c r="C24" s="338" t="s">
        <v>226</v>
      </c>
      <c r="D24" s="335" t="str">
        <f t="shared" si="0"/>
        <v>ちちぶし</v>
      </c>
    </row>
    <row r="25" spans="2:4">
      <c r="B25" s="407"/>
      <c r="C25" s="338" t="s">
        <v>227</v>
      </c>
      <c r="D25" s="335" t="str">
        <f t="shared" si="0"/>
        <v>ひがしまつやまし</v>
      </c>
    </row>
    <row r="26" spans="2:4">
      <c r="B26" s="407"/>
      <c r="C26" s="338" t="s">
        <v>228</v>
      </c>
      <c r="D26" s="335" t="str">
        <f t="shared" si="0"/>
        <v>はにゅうし</v>
      </c>
    </row>
    <row r="27" spans="2:4">
      <c r="B27" s="407"/>
      <c r="C27" s="338" t="s">
        <v>229</v>
      </c>
      <c r="D27" s="335" t="str">
        <f t="shared" si="0"/>
        <v>さってし</v>
      </c>
    </row>
    <row r="28" spans="2:4">
      <c r="B28" s="407" t="s">
        <v>230</v>
      </c>
      <c r="C28" s="338" t="s">
        <v>231</v>
      </c>
      <c r="D28" s="335" t="str">
        <f t="shared" si="0"/>
        <v>きみつし</v>
      </c>
    </row>
    <row r="29" spans="2:4">
      <c r="B29" s="407"/>
      <c r="C29" s="338" t="s">
        <v>232</v>
      </c>
      <c r="D29" s="335" t="str">
        <f t="shared" si="0"/>
        <v>そでがうらし</v>
      </c>
    </row>
    <row r="30" spans="2:4">
      <c r="B30" s="338" t="s">
        <v>233</v>
      </c>
      <c r="C30" s="338" t="s">
        <v>234</v>
      </c>
      <c r="D30" s="335" t="str">
        <f t="shared" si="0"/>
        <v>はむらし</v>
      </c>
    </row>
    <row r="31" spans="2:4">
      <c r="B31" s="338" t="s">
        <v>235</v>
      </c>
      <c r="C31" s="338" t="s">
        <v>236</v>
      </c>
      <c r="D31" s="335" t="str">
        <f t="shared" si="0"/>
        <v>あやせし</v>
      </c>
    </row>
    <row r="32" spans="2:4">
      <c r="B32" s="407" t="s">
        <v>237</v>
      </c>
      <c r="C32" s="338" t="s">
        <v>238</v>
      </c>
      <c r="D32" s="335" t="str">
        <f t="shared" si="0"/>
        <v>さんじょうし</v>
      </c>
    </row>
    <row r="33" spans="2:4">
      <c r="B33" s="407"/>
      <c r="C33" s="338" t="s">
        <v>239</v>
      </c>
      <c r="D33" s="335" t="str">
        <f t="shared" si="0"/>
        <v>かしわざきし</v>
      </c>
    </row>
    <row r="34" spans="2:4">
      <c r="B34" s="407"/>
      <c r="C34" s="338" t="s">
        <v>240</v>
      </c>
      <c r="D34" s="335" t="str">
        <f t="shared" si="0"/>
        <v>しばたし</v>
      </c>
    </row>
    <row r="35" spans="2:4">
      <c r="B35" s="407"/>
      <c r="C35" s="338" t="s">
        <v>241</v>
      </c>
      <c r="D35" s="335" t="str">
        <f t="shared" si="0"/>
        <v>つばめし</v>
      </c>
    </row>
    <row r="36" spans="2:4">
      <c r="B36" s="407"/>
      <c r="C36" s="338" t="s">
        <v>242</v>
      </c>
      <c r="D36" s="335" t="str">
        <f t="shared" si="0"/>
        <v>ごせんし</v>
      </c>
    </row>
    <row r="37" spans="2:4">
      <c r="B37" s="338" t="s">
        <v>243</v>
      </c>
      <c r="C37" s="338" t="s">
        <v>244</v>
      </c>
      <c r="D37" s="335" t="str">
        <f t="shared" si="0"/>
        <v>なんとし</v>
      </c>
    </row>
    <row r="38" spans="2:4">
      <c r="B38" s="408" t="s">
        <v>245</v>
      </c>
      <c r="C38" s="338" t="s">
        <v>246</v>
      </c>
      <c r="D38" s="335" t="str">
        <f t="shared" si="0"/>
        <v>かがし</v>
      </c>
    </row>
    <row r="39" spans="2:4">
      <c r="B39" s="410"/>
      <c r="C39" s="338" t="s">
        <v>355</v>
      </c>
      <c r="D39" s="335" t="str">
        <f t="shared" si="0"/>
        <v>のみし</v>
      </c>
    </row>
    <row r="40" spans="2:4">
      <c r="B40" s="407" t="s">
        <v>247</v>
      </c>
      <c r="C40" s="338" t="s">
        <v>248</v>
      </c>
      <c r="D40" s="335" t="str">
        <f t="shared" si="0"/>
        <v>さばえし</v>
      </c>
    </row>
    <row r="41" spans="2:4">
      <c r="B41" s="407"/>
      <c r="C41" s="338" t="s">
        <v>249</v>
      </c>
      <c r="D41" s="335" t="str">
        <f t="shared" si="0"/>
        <v>えちぜんし</v>
      </c>
    </row>
    <row r="42" spans="2:4">
      <c r="B42" s="407"/>
      <c r="C42" s="338" t="s">
        <v>250</v>
      </c>
      <c r="D42" s="335" t="str">
        <f t="shared" si="0"/>
        <v>さかいし</v>
      </c>
    </row>
    <row r="43" spans="2:4">
      <c r="B43" s="338" t="s">
        <v>343</v>
      </c>
      <c r="C43" s="338" t="s">
        <v>299</v>
      </c>
      <c r="D43" s="335" t="str">
        <f t="shared" si="0"/>
        <v>なし</v>
      </c>
    </row>
    <row r="44" spans="2:4">
      <c r="B44" s="407" t="s">
        <v>356</v>
      </c>
      <c r="C44" s="338" t="s">
        <v>254</v>
      </c>
      <c r="D44" s="335" t="str">
        <f t="shared" si="0"/>
        <v>ちのし</v>
      </c>
    </row>
    <row r="45" spans="2:4">
      <c r="B45" s="407"/>
      <c r="C45" s="338" t="s">
        <v>255</v>
      </c>
      <c r="D45" s="335" t="str">
        <f t="shared" si="0"/>
        <v>しおじりし</v>
      </c>
    </row>
    <row r="46" spans="2:4">
      <c r="B46" s="407"/>
      <c r="C46" s="338" t="s">
        <v>256</v>
      </c>
      <c r="D46" s="335" t="str">
        <f t="shared" si="0"/>
        <v>ちくまし</v>
      </c>
    </row>
    <row r="47" spans="2:4">
      <c r="B47" s="407" t="s">
        <v>257</v>
      </c>
      <c r="C47" s="338" t="s">
        <v>258</v>
      </c>
      <c r="D47" s="335" t="str">
        <f t="shared" si="0"/>
        <v>せきし</v>
      </c>
    </row>
    <row r="48" spans="2:4">
      <c r="B48" s="407"/>
      <c r="C48" s="338" t="s">
        <v>259</v>
      </c>
      <c r="D48" s="335" t="str">
        <f t="shared" si="0"/>
        <v>なかつがわし</v>
      </c>
    </row>
    <row r="49" spans="2:4">
      <c r="B49" s="407"/>
      <c r="C49" s="338" t="s">
        <v>260</v>
      </c>
      <c r="D49" s="335" t="str">
        <f t="shared" si="0"/>
        <v>はしまし</v>
      </c>
    </row>
    <row r="50" spans="2:4">
      <c r="B50" s="407"/>
      <c r="C50" s="338" t="s">
        <v>262</v>
      </c>
      <c r="D50" s="335" t="str">
        <f t="shared" si="0"/>
        <v>みのかもし</v>
      </c>
    </row>
    <row r="51" spans="2:4">
      <c r="B51" s="407"/>
      <c r="C51" s="338" t="s">
        <v>263</v>
      </c>
      <c r="D51" s="335" t="str">
        <f t="shared" si="0"/>
        <v>ときし</v>
      </c>
    </row>
    <row r="52" spans="2:4">
      <c r="B52" s="407"/>
      <c r="C52" s="338" t="s">
        <v>265</v>
      </c>
      <c r="D52" s="335" t="str">
        <f t="shared" si="0"/>
        <v>みずほし</v>
      </c>
    </row>
    <row r="53" spans="2:4">
      <c r="B53" s="407" t="s">
        <v>266</v>
      </c>
      <c r="C53" s="338" t="s">
        <v>267</v>
      </c>
      <c r="D53" s="335" t="str">
        <f t="shared" si="0"/>
        <v>しまだし</v>
      </c>
    </row>
    <row r="54" spans="2:4">
      <c r="B54" s="407"/>
      <c r="C54" s="338" t="s">
        <v>268</v>
      </c>
      <c r="D54" s="335" t="str">
        <f t="shared" si="0"/>
        <v>ふくろいし</v>
      </c>
    </row>
    <row r="55" spans="2:4">
      <c r="B55" s="407"/>
      <c r="C55" s="338" t="s">
        <v>269</v>
      </c>
      <c r="D55" s="335" t="str">
        <f t="shared" si="0"/>
        <v>すそのし</v>
      </c>
    </row>
    <row r="56" spans="2:4">
      <c r="B56" s="407"/>
      <c r="C56" s="338" t="s">
        <v>270</v>
      </c>
      <c r="D56" s="335" t="str">
        <f t="shared" si="0"/>
        <v>こさいし</v>
      </c>
    </row>
    <row r="57" spans="2:4">
      <c r="B57" s="407" t="s">
        <v>271</v>
      </c>
      <c r="C57" s="338" t="s">
        <v>272</v>
      </c>
      <c r="D57" s="335" t="str">
        <f t="shared" si="0"/>
        <v>つしまし</v>
      </c>
    </row>
    <row r="58" spans="2:4">
      <c r="B58" s="407"/>
      <c r="C58" s="338" t="s">
        <v>273</v>
      </c>
      <c r="D58" s="335" t="str">
        <f t="shared" si="0"/>
        <v>へきなんし</v>
      </c>
    </row>
    <row r="59" spans="2:4">
      <c r="B59" s="407"/>
      <c r="C59" s="338" t="s">
        <v>274</v>
      </c>
      <c r="D59" s="335" t="str">
        <f t="shared" si="0"/>
        <v>がまごおりし</v>
      </c>
    </row>
    <row r="60" spans="2:4">
      <c r="B60" s="407"/>
      <c r="C60" s="338" t="s">
        <v>275</v>
      </c>
      <c r="D60" s="335" t="str">
        <f t="shared" si="0"/>
        <v>いぬやまし</v>
      </c>
    </row>
    <row r="61" spans="2:4">
      <c r="B61" s="407"/>
      <c r="C61" s="338" t="s">
        <v>276</v>
      </c>
      <c r="D61" s="335" t="str">
        <f t="shared" si="0"/>
        <v>とこなめし</v>
      </c>
    </row>
    <row r="62" spans="2:4">
      <c r="B62" s="407"/>
      <c r="C62" s="338" t="s">
        <v>278</v>
      </c>
      <c r="D62" s="335" t="str">
        <f t="shared" si="0"/>
        <v>おおぶし</v>
      </c>
    </row>
    <row r="63" spans="2:4">
      <c r="B63" s="407"/>
      <c r="C63" s="338" t="s">
        <v>279</v>
      </c>
      <c r="D63" s="335" t="str">
        <f t="shared" si="0"/>
        <v>ちたし</v>
      </c>
    </row>
    <row r="64" spans="2:4">
      <c r="B64" s="407"/>
      <c r="C64" s="338" t="s">
        <v>280</v>
      </c>
      <c r="D64" s="335" t="str">
        <f t="shared" si="0"/>
        <v>ちりゅうし</v>
      </c>
    </row>
    <row r="65" spans="2:4">
      <c r="B65" s="407"/>
      <c r="C65" s="338" t="s">
        <v>281</v>
      </c>
      <c r="D65" s="335" t="str">
        <f t="shared" si="0"/>
        <v>とよあけし</v>
      </c>
    </row>
    <row r="66" spans="2:4">
      <c r="B66" s="407"/>
      <c r="C66" s="338" t="s">
        <v>282</v>
      </c>
      <c r="D66" s="335" t="str">
        <f t="shared" si="0"/>
        <v>きよすし</v>
      </c>
    </row>
    <row r="67" spans="2:4">
      <c r="B67" s="407"/>
      <c r="C67" s="338" t="s">
        <v>283</v>
      </c>
      <c r="D67" s="335" t="str">
        <f t="shared" si="0"/>
        <v>きたなごやし</v>
      </c>
    </row>
    <row r="68" spans="2:4">
      <c r="B68" s="407"/>
      <c r="C68" s="338" t="s">
        <v>284</v>
      </c>
      <c r="D68" s="335" t="str">
        <f t="shared" si="0"/>
        <v>みよしし</v>
      </c>
    </row>
    <row r="69" spans="2:4">
      <c r="B69" s="407"/>
      <c r="C69" s="338" t="s">
        <v>285</v>
      </c>
      <c r="D69" s="335" t="str">
        <f t="shared" si="0"/>
        <v>あまし</v>
      </c>
    </row>
    <row r="70" spans="2:4">
      <c r="B70" s="407" t="s">
        <v>286</v>
      </c>
      <c r="C70" s="338" t="s">
        <v>287</v>
      </c>
      <c r="D70" s="335" t="str">
        <f t="shared" si="0"/>
        <v>なばりし</v>
      </c>
    </row>
    <row r="71" spans="2:4">
      <c r="B71" s="407"/>
      <c r="C71" s="338" t="s">
        <v>289</v>
      </c>
      <c r="D71" s="335" t="str">
        <f t="shared" ref="D71:D105" si="1">PHONETIC(C71)</f>
        <v>いがし</v>
      </c>
    </row>
    <row r="72" spans="2:4">
      <c r="B72" s="407" t="s">
        <v>290</v>
      </c>
      <c r="C72" s="338" t="s">
        <v>291</v>
      </c>
      <c r="D72" s="335" t="str">
        <f t="shared" si="1"/>
        <v>おうみはちまんし</v>
      </c>
    </row>
    <row r="73" spans="2:4">
      <c r="B73" s="407"/>
      <c r="C73" s="338" t="s">
        <v>292</v>
      </c>
      <c r="D73" s="335" t="str">
        <f t="shared" si="1"/>
        <v>もりやまし</v>
      </c>
    </row>
    <row r="74" spans="2:4">
      <c r="B74" s="407"/>
      <c r="C74" s="338" t="s">
        <v>293</v>
      </c>
      <c r="D74" s="335" t="str">
        <f t="shared" si="1"/>
        <v>りっとうし</v>
      </c>
    </row>
    <row r="75" spans="2:4">
      <c r="B75" s="407"/>
      <c r="C75" s="338" t="s">
        <v>294</v>
      </c>
      <c r="D75" s="335" t="str">
        <f>PHONETIC(C75)</f>
        <v>こうかし</v>
      </c>
    </row>
    <row r="76" spans="2:4">
      <c r="B76" s="407"/>
      <c r="C76" s="338" t="s">
        <v>361</v>
      </c>
      <c r="D76" s="335" t="str">
        <f>PHONETIC(C76)</f>
        <v>やすし</v>
      </c>
    </row>
    <row r="77" spans="2:4">
      <c r="B77" s="407"/>
      <c r="C77" s="338" t="s">
        <v>295</v>
      </c>
      <c r="D77" s="335" t="str">
        <f t="shared" si="1"/>
        <v>こなんし</v>
      </c>
    </row>
    <row r="78" spans="2:4">
      <c r="B78" s="338" t="s">
        <v>298</v>
      </c>
      <c r="C78" s="338" t="s">
        <v>299</v>
      </c>
      <c r="D78" s="335" t="str">
        <f t="shared" si="1"/>
        <v>なし</v>
      </c>
    </row>
    <row r="79" spans="2:4">
      <c r="B79" s="338" t="s">
        <v>297</v>
      </c>
      <c r="C79" s="338" t="s">
        <v>300</v>
      </c>
      <c r="D79" s="335" t="str">
        <f t="shared" si="1"/>
        <v>かしわらし</v>
      </c>
    </row>
    <row r="80" spans="2:4">
      <c r="B80" s="407" t="s">
        <v>301</v>
      </c>
      <c r="C80" s="338" t="s">
        <v>302</v>
      </c>
      <c r="D80" s="335" t="str">
        <f t="shared" si="1"/>
        <v>みきし</v>
      </c>
    </row>
    <row r="81" spans="2:4">
      <c r="B81" s="407"/>
      <c r="C81" s="338" t="s">
        <v>303</v>
      </c>
      <c r="D81" s="335" t="str">
        <f t="shared" si="1"/>
        <v>たかさごし</v>
      </c>
    </row>
    <row r="82" spans="2:4">
      <c r="B82" s="407"/>
      <c r="C82" s="338" t="s">
        <v>304</v>
      </c>
      <c r="D82" s="335" t="str">
        <f t="shared" si="1"/>
        <v>たんばし</v>
      </c>
    </row>
    <row r="83" spans="2:4">
      <c r="B83" s="407"/>
      <c r="C83" s="338" t="s">
        <v>305</v>
      </c>
      <c r="D83" s="335" t="str">
        <f t="shared" si="1"/>
        <v>たつのし</v>
      </c>
    </row>
    <row r="84" spans="2:4">
      <c r="B84" s="338" t="s">
        <v>306</v>
      </c>
      <c r="C84" s="338" t="s">
        <v>299</v>
      </c>
      <c r="D84" s="335" t="str">
        <f t="shared" si="1"/>
        <v>なし</v>
      </c>
    </row>
    <row r="85" spans="2:4">
      <c r="B85" s="338" t="s">
        <v>307</v>
      </c>
      <c r="C85" s="338" t="s">
        <v>308</v>
      </c>
      <c r="D85" s="335" t="str">
        <f t="shared" si="1"/>
        <v>かいなんし</v>
      </c>
    </row>
    <row r="86" spans="2:4">
      <c r="B86" s="338" t="s">
        <v>309</v>
      </c>
      <c r="C86" s="338" t="s">
        <v>299</v>
      </c>
      <c r="D86" s="335" t="str">
        <f t="shared" si="1"/>
        <v>なし</v>
      </c>
    </row>
    <row r="87" spans="2:4">
      <c r="B87" s="338" t="s">
        <v>310</v>
      </c>
      <c r="C87" s="338" t="s">
        <v>299</v>
      </c>
      <c r="D87" s="335" t="str">
        <f t="shared" si="1"/>
        <v>なし</v>
      </c>
    </row>
    <row r="88" spans="2:4" ht="13.15" customHeight="1">
      <c r="B88" s="338" t="s">
        <v>311</v>
      </c>
      <c r="C88" s="338" t="s">
        <v>312</v>
      </c>
      <c r="D88" s="335" t="str">
        <f t="shared" si="1"/>
        <v>たまのし</v>
      </c>
    </row>
    <row r="89" spans="2:4">
      <c r="B89" s="338" t="s">
        <v>314</v>
      </c>
      <c r="C89" s="338" t="s">
        <v>315</v>
      </c>
      <c r="D89" s="335" t="str">
        <f t="shared" si="1"/>
        <v>みはらし</v>
      </c>
    </row>
    <row r="90" spans="2:4">
      <c r="B90" s="407" t="s">
        <v>316</v>
      </c>
      <c r="C90" s="338" t="s">
        <v>317</v>
      </c>
      <c r="D90" s="335" t="str">
        <f t="shared" si="1"/>
        <v>くだまつし</v>
      </c>
    </row>
    <row r="91" spans="2:4">
      <c r="B91" s="407"/>
      <c r="C91" s="338" t="s">
        <v>318</v>
      </c>
      <c r="D91" s="335" t="str">
        <f t="shared" si="1"/>
        <v>ひかりし</v>
      </c>
    </row>
    <row r="92" spans="2:4">
      <c r="B92" s="407"/>
      <c r="C92" s="338" t="s">
        <v>319</v>
      </c>
      <c r="D92" s="335" t="str">
        <f t="shared" si="1"/>
        <v>さんようおのだし</v>
      </c>
    </row>
    <row r="93" spans="2:4">
      <c r="B93" s="338" t="s">
        <v>320</v>
      </c>
      <c r="C93" s="338" t="s">
        <v>299</v>
      </c>
      <c r="D93" s="335" t="str">
        <f t="shared" si="1"/>
        <v>なし</v>
      </c>
    </row>
    <row r="94" spans="2:4" ht="13.15" customHeight="1">
      <c r="B94" s="338" t="s">
        <v>321</v>
      </c>
      <c r="C94" s="338" t="s">
        <v>322</v>
      </c>
      <c r="D94" s="335" t="str">
        <f t="shared" si="1"/>
        <v>さかいでし</v>
      </c>
    </row>
    <row r="95" spans="2:4">
      <c r="B95" s="338" t="s">
        <v>324</v>
      </c>
      <c r="C95" s="338" t="s">
        <v>325</v>
      </c>
      <c r="D95" s="335" t="str">
        <f t="shared" si="1"/>
        <v>しこくちゅうおうし</v>
      </c>
    </row>
    <row r="96" spans="2:4">
      <c r="B96" s="338" t="s">
        <v>326</v>
      </c>
      <c r="C96" s="338" t="s">
        <v>299</v>
      </c>
      <c r="D96" s="335" t="str">
        <f t="shared" si="1"/>
        <v>なし</v>
      </c>
    </row>
    <row r="97" spans="2:4">
      <c r="B97" s="407" t="s">
        <v>327</v>
      </c>
      <c r="C97" s="338" t="s">
        <v>328</v>
      </c>
      <c r="D97" s="335" t="str">
        <f t="shared" si="1"/>
        <v>のおがたし</v>
      </c>
    </row>
    <row r="98" spans="2:4">
      <c r="B98" s="407"/>
      <c r="C98" s="338" t="s">
        <v>329</v>
      </c>
      <c r="D98" s="335" t="str">
        <f t="shared" si="1"/>
        <v>ゆくはしし</v>
      </c>
    </row>
    <row r="99" spans="2:4">
      <c r="B99" s="338" t="s">
        <v>330</v>
      </c>
      <c r="C99" s="338" t="s">
        <v>331</v>
      </c>
      <c r="D99" s="335" t="str">
        <f t="shared" si="1"/>
        <v>いまりし</v>
      </c>
    </row>
    <row r="100" spans="2:4">
      <c r="B100" s="338" t="s">
        <v>332</v>
      </c>
      <c r="C100" s="338" t="s">
        <v>299</v>
      </c>
      <c r="D100" s="335" t="str">
        <f t="shared" si="1"/>
        <v>なし</v>
      </c>
    </row>
    <row r="101" spans="2:4">
      <c r="B101" s="338" t="s">
        <v>333</v>
      </c>
      <c r="C101" s="338" t="s">
        <v>299</v>
      </c>
      <c r="D101" s="335" t="str">
        <f t="shared" si="1"/>
        <v>なし</v>
      </c>
    </row>
    <row r="102" spans="2:4">
      <c r="B102" s="338" t="s">
        <v>334</v>
      </c>
      <c r="C102" s="338" t="s">
        <v>299</v>
      </c>
      <c r="D102" s="335" t="str">
        <f t="shared" si="1"/>
        <v>なし</v>
      </c>
    </row>
    <row r="103" spans="2:4">
      <c r="B103" s="338" t="s">
        <v>335</v>
      </c>
      <c r="C103" s="338" t="s">
        <v>336</v>
      </c>
      <c r="D103" s="335" t="str">
        <f t="shared" si="1"/>
        <v>ひゅうがし</v>
      </c>
    </row>
    <row r="104" spans="2:4">
      <c r="B104" s="338" t="s">
        <v>337</v>
      </c>
      <c r="C104" s="338" t="s">
        <v>338</v>
      </c>
      <c r="D104" s="335" t="str">
        <f t="shared" si="1"/>
        <v>さつませんだいし</v>
      </c>
    </row>
    <row r="105" spans="2:4">
      <c r="B105" s="338" t="s">
        <v>339</v>
      </c>
      <c r="C105" s="338" t="s">
        <v>299</v>
      </c>
      <c r="D105" s="335" t="str">
        <f t="shared" si="1"/>
        <v>なし</v>
      </c>
    </row>
    <row r="106" spans="2:4">
      <c r="D106" s="336"/>
    </row>
    <row r="107" spans="2:4">
      <c r="D107" s="336"/>
    </row>
    <row r="108" spans="2:4">
      <c r="D108" s="336"/>
    </row>
  </sheetData>
  <autoFilter ref="A5:D105"/>
  <mergeCells count="19">
    <mergeCell ref="B47:B52"/>
    <mergeCell ref="B3:D3"/>
    <mergeCell ref="B8:B9"/>
    <mergeCell ref="B13:B14"/>
    <mergeCell ref="B15:B16"/>
    <mergeCell ref="B18:B22"/>
    <mergeCell ref="B23:B27"/>
    <mergeCell ref="B28:B29"/>
    <mergeCell ref="B32:B36"/>
    <mergeCell ref="B38:B39"/>
    <mergeCell ref="B40:B42"/>
    <mergeCell ref="B44:B46"/>
    <mergeCell ref="B97:B98"/>
    <mergeCell ref="B53:B56"/>
    <mergeCell ref="B57:B69"/>
    <mergeCell ref="B70:B71"/>
    <mergeCell ref="B72:B77"/>
    <mergeCell ref="B80:B83"/>
    <mergeCell ref="B90:B92"/>
  </mergeCells>
  <phoneticPr fontId="2"/>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8"/>
  <sheetViews>
    <sheetView workbookViewId="0">
      <selection activeCell="D14" sqref="D14"/>
    </sheetView>
  </sheetViews>
  <sheetFormatPr defaultRowHeight="13.5"/>
  <cols>
    <col min="2" max="2" width="11" bestFit="1" customWidth="1"/>
    <col min="3" max="3" width="13" bestFit="1" customWidth="1"/>
    <col min="4" max="4" width="15.25" bestFit="1" customWidth="1"/>
  </cols>
  <sheetData>
    <row r="1" spans="1:4">
      <c r="A1" t="s">
        <v>202</v>
      </c>
    </row>
    <row r="3" spans="1:4">
      <c r="B3" s="404" t="s">
        <v>357</v>
      </c>
      <c r="C3" s="405"/>
      <c r="D3" s="406"/>
    </row>
    <row r="4" spans="1:4">
      <c r="B4" s="333" t="s">
        <v>348</v>
      </c>
      <c r="C4" s="333" t="s">
        <v>349</v>
      </c>
      <c r="D4" s="333">
        <f>COUNTA(D6:D105)-COUNTIF(D6:D105,"なし")</f>
        <v>87</v>
      </c>
    </row>
    <row r="5" spans="1:4">
      <c r="B5" s="333" t="s">
        <v>346</v>
      </c>
      <c r="C5" s="333" t="s">
        <v>345</v>
      </c>
      <c r="D5" s="333" t="s">
        <v>347</v>
      </c>
    </row>
    <row r="6" spans="1:4">
      <c r="B6" s="337" t="s">
        <v>341</v>
      </c>
      <c r="C6" s="337" t="s">
        <v>299</v>
      </c>
      <c r="D6" s="335" t="str">
        <f t="shared" ref="D6:D70" si="0">PHONETIC(C6)</f>
        <v>なし</v>
      </c>
    </row>
    <row r="7" spans="1:4">
      <c r="B7" s="337" t="s">
        <v>342</v>
      </c>
      <c r="C7" s="337" t="s">
        <v>299</v>
      </c>
      <c r="D7" s="335" t="str">
        <f t="shared" si="0"/>
        <v>なし</v>
      </c>
    </row>
    <row r="8" spans="1:4">
      <c r="B8" s="407" t="s">
        <v>203</v>
      </c>
      <c r="C8" s="337" t="s">
        <v>340</v>
      </c>
      <c r="D8" s="335" t="str">
        <f t="shared" si="0"/>
        <v>みやこし</v>
      </c>
    </row>
    <row r="9" spans="1:4">
      <c r="B9" s="407"/>
      <c r="C9" s="337" t="s">
        <v>204</v>
      </c>
      <c r="D9" s="335" t="str">
        <f t="shared" si="0"/>
        <v>きたかみし</v>
      </c>
    </row>
    <row r="10" spans="1:4">
      <c r="B10" s="337" t="s">
        <v>205</v>
      </c>
      <c r="C10" s="337" t="s">
        <v>206</v>
      </c>
      <c r="D10" s="335" t="str">
        <f t="shared" si="0"/>
        <v>けせんぬまし</v>
      </c>
    </row>
    <row r="11" spans="1:4">
      <c r="B11" s="337" t="s">
        <v>207</v>
      </c>
      <c r="C11" s="337" t="s">
        <v>208</v>
      </c>
      <c r="D11" s="335" t="str">
        <f t="shared" si="0"/>
        <v>おおだてし</v>
      </c>
    </row>
    <row r="12" spans="1:4">
      <c r="B12" s="337" t="s">
        <v>209</v>
      </c>
      <c r="C12" s="337" t="s">
        <v>210</v>
      </c>
      <c r="D12" s="335" t="str">
        <f t="shared" si="0"/>
        <v>よねざわし</v>
      </c>
    </row>
    <row r="13" spans="1:4">
      <c r="B13" s="407" t="s">
        <v>211</v>
      </c>
      <c r="C13" s="337" t="s">
        <v>212</v>
      </c>
      <c r="D13" s="335" t="str">
        <f t="shared" si="0"/>
        <v>しらかわし</v>
      </c>
    </row>
    <row r="14" spans="1:4">
      <c r="B14" s="407"/>
      <c r="C14" s="337" t="s">
        <v>213</v>
      </c>
      <c r="D14" s="335" t="str">
        <f t="shared" si="0"/>
        <v>みなみそうまし</v>
      </c>
    </row>
    <row r="15" spans="1:4">
      <c r="B15" s="408" t="s">
        <v>214</v>
      </c>
      <c r="C15" s="337" t="s">
        <v>215</v>
      </c>
      <c r="D15" s="335" t="str">
        <f>PHONETIC(C15)</f>
        <v>かしまし</v>
      </c>
    </row>
    <row r="16" spans="1:4">
      <c r="B16" s="410"/>
      <c r="C16" s="337" t="s">
        <v>354</v>
      </c>
      <c r="D16" s="335" t="str">
        <f>PHONETIC(C16)</f>
        <v>つくばみらいし</v>
      </c>
    </row>
    <row r="17" spans="2:4">
      <c r="B17" s="337" t="s">
        <v>216</v>
      </c>
      <c r="C17" s="337" t="s">
        <v>217</v>
      </c>
      <c r="D17" s="335" t="str">
        <f t="shared" si="0"/>
        <v>かぬまし</v>
      </c>
    </row>
    <row r="18" spans="2:4">
      <c r="B18" s="407" t="s">
        <v>218</v>
      </c>
      <c r="C18" s="337" t="s">
        <v>220</v>
      </c>
      <c r="D18" s="335" t="str">
        <f t="shared" si="0"/>
        <v>たてばやしし</v>
      </c>
    </row>
    <row r="19" spans="2:4">
      <c r="B19" s="407"/>
      <c r="C19" s="337" t="s">
        <v>219</v>
      </c>
      <c r="D19" s="335" t="str">
        <f t="shared" si="0"/>
        <v>しぶかわし</v>
      </c>
    </row>
    <row r="20" spans="2:4">
      <c r="B20" s="407"/>
      <c r="C20" s="337" t="s">
        <v>221</v>
      </c>
      <c r="D20" s="335" t="str">
        <f t="shared" si="0"/>
        <v>ふじおかし</v>
      </c>
    </row>
    <row r="21" spans="2:4">
      <c r="B21" s="407"/>
      <c r="C21" s="337" t="s">
        <v>222</v>
      </c>
      <c r="D21" s="335" t="str">
        <f t="shared" si="0"/>
        <v>あんなかし</v>
      </c>
    </row>
    <row r="22" spans="2:4">
      <c r="B22" s="407"/>
      <c r="C22" s="337" t="s">
        <v>223</v>
      </c>
      <c r="D22" s="335" t="str">
        <f>PHONETIC(C22)</f>
        <v>みどりし</v>
      </c>
    </row>
    <row r="23" spans="2:4">
      <c r="B23" s="407" t="s">
        <v>224</v>
      </c>
      <c r="C23" s="337" t="s">
        <v>225</v>
      </c>
      <c r="D23" s="335" t="str">
        <f t="shared" si="0"/>
        <v>ぎょうだし</v>
      </c>
    </row>
    <row r="24" spans="2:4">
      <c r="B24" s="407"/>
      <c r="C24" s="337" t="s">
        <v>226</v>
      </c>
      <c r="D24" s="335" t="str">
        <f t="shared" si="0"/>
        <v>ちちぶし</v>
      </c>
    </row>
    <row r="25" spans="2:4">
      <c r="B25" s="407"/>
      <c r="C25" s="337" t="s">
        <v>227</v>
      </c>
      <c r="D25" s="335" t="str">
        <f t="shared" si="0"/>
        <v>ひがしまつやまし</v>
      </c>
    </row>
    <row r="26" spans="2:4">
      <c r="B26" s="407"/>
      <c r="C26" s="337" t="s">
        <v>228</v>
      </c>
      <c r="D26" s="335" t="str">
        <f t="shared" si="0"/>
        <v>はにゅうし</v>
      </c>
    </row>
    <row r="27" spans="2:4">
      <c r="B27" s="407"/>
      <c r="C27" s="337" t="s">
        <v>229</v>
      </c>
      <c r="D27" s="335" t="str">
        <f t="shared" si="0"/>
        <v>さってし</v>
      </c>
    </row>
    <row r="28" spans="2:4">
      <c r="B28" s="407" t="s">
        <v>230</v>
      </c>
      <c r="C28" s="337" t="s">
        <v>231</v>
      </c>
      <c r="D28" s="335" t="str">
        <f t="shared" si="0"/>
        <v>きみつし</v>
      </c>
    </row>
    <row r="29" spans="2:4">
      <c r="B29" s="407"/>
      <c r="C29" s="337" t="s">
        <v>232</v>
      </c>
      <c r="D29" s="335" t="str">
        <f t="shared" si="0"/>
        <v>そでがうらし</v>
      </c>
    </row>
    <row r="30" spans="2:4">
      <c r="B30" s="337" t="s">
        <v>233</v>
      </c>
      <c r="C30" s="337" t="s">
        <v>234</v>
      </c>
      <c r="D30" s="335" t="str">
        <f t="shared" si="0"/>
        <v>はむらし</v>
      </c>
    </row>
    <row r="31" spans="2:4">
      <c r="B31" s="337" t="s">
        <v>235</v>
      </c>
      <c r="C31" s="337" t="s">
        <v>236</v>
      </c>
      <c r="D31" s="335" t="str">
        <f t="shared" si="0"/>
        <v>あやせし</v>
      </c>
    </row>
    <row r="32" spans="2:4">
      <c r="B32" s="407" t="s">
        <v>237</v>
      </c>
      <c r="C32" s="337" t="s">
        <v>238</v>
      </c>
      <c r="D32" s="335" t="str">
        <f t="shared" si="0"/>
        <v>さんじょうし</v>
      </c>
    </row>
    <row r="33" spans="2:4">
      <c r="B33" s="407"/>
      <c r="C33" s="337" t="s">
        <v>239</v>
      </c>
      <c r="D33" s="335" t="str">
        <f t="shared" si="0"/>
        <v>かしわざきし</v>
      </c>
    </row>
    <row r="34" spans="2:4">
      <c r="B34" s="407"/>
      <c r="C34" s="337" t="s">
        <v>240</v>
      </c>
      <c r="D34" s="335" t="str">
        <f t="shared" si="0"/>
        <v>しばたし</v>
      </c>
    </row>
    <row r="35" spans="2:4">
      <c r="B35" s="407"/>
      <c r="C35" s="337" t="s">
        <v>241</v>
      </c>
      <c r="D35" s="335" t="str">
        <f t="shared" si="0"/>
        <v>つばめし</v>
      </c>
    </row>
    <row r="36" spans="2:4">
      <c r="B36" s="407"/>
      <c r="C36" s="337" t="s">
        <v>242</v>
      </c>
      <c r="D36" s="335" t="str">
        <f t="shared" si="0"/>
        <v>ごせんし</v>
      </c>
    </row>
    <row r="37" spans="2:4">
      <c r="B37" s="337" t="s">
        <v>243</v>
      </c>
      <c r="C37" s="337" t="s">
        <v>244</v>
      </c>
      <c r="D37" s="335" t="str">
        <f t="shared" si="0"/>
        <v>なんとし</v>
      </c>
    </row>
    <row r="38" spans="2:4">
      <c r="B38" s="408" t="s">
        <v>245</v>
      </c>
      <c r="C38" s="337" t="s">
        <v>246</v>
      </c>
      <c r="D38" s="335" t="str">
        <f t="shared" si="0"/>
        <v>かがし</v>
      </c>
    </row>
    <row r="39" spans="2:4">
      <c r="B39" s="410"/>
      <c r="C39" s="337" t="s">
        <v>355</v>
      </c>
      <c r="D39" s="335" t="str">
        <f t="shared" si="0"/>
        <v>のみし</v>
      </c>
    </row>
    <row r="40" spans="2:4">
      <c r="B40" s="407" t="s">
        <v>247</v>
      </c>
      <c r="C40" s="337" t="s">
        <v>248</v>
      </c>
      <c r="D40" s="335" t="str">
        <f t="shared" si="0"/>
        <v>さばえし</v>
      </c>
    </row>
    <row r="41" spans="2:4">
      <c r="B41" s="407"/>
      <c r="C41" s="337" t="s">
        <v>249</v>
      </c>
      <c r="D41" s="335" t="str">
        <f t="shared" si="0"/>
        <v>えちぜんし</v>
      </c>
    </row>
    <row r="42" spans="2:4">
      <c r="B42" s="407"/>
      <c r="C42" s="337" t="s">
        <v>250</v>
      </c>
      <c r="D42" s="335" t="str">
        <f t="shared" si="0"/>
        <v>さかいし</v>
      </c>
    </row>
    <row r="43" spans="2:4">
      <c r="B43" s="337" t="s">
        <v>343</v>
      </c>
      <c r="C43" s="337" t="s">
        <v>299</v>
      </c>
      <c r="D43" s="335" t="str">
        <f t="shared" si="0"/>
        <v>なし</v>
      </c>
    </row>
    <row r="44" spans="2:4">
      <c r="B44" s="407" t="s">
        <v>356</v>
      </c>
      <c r="C44" s="337" t="s">
        <v>254</v>
      </c>
      <c r="D44" s="335" t="str">
        <f t="shared" si="0"/>
        <v>ちのし</v>
      </c>
    </row>
    <row r="45" spans="2:4">
      <c r="B45" s="407"/>
      <c r="C45" s="337" t="s">
        <v>255</v>
      </c>
      <c r="D45" s="335" t="str">
        <f t="shared" si="0"/>
        <v>しおじりし</v>
      </c>
    </row>
    <row r="46" spans="2:4">
      <c r="B46" s="407"/>
      <c r="C46" s="337" t="s">
        <v>256</v>
      </c>
      <c r="D46" s="335" t="str">
        <f t="shared" si="0"/>
        <v>ちくまし</v>
      </c>
    </row>
    <row r="47" spans="2:4">
      <c r="B47" s="407" t="s">
        <v>257</v>
      </c>
      <c r="C47" s="337" t="s">
        <v>258</v>
      </c>
      <c r="D47" s="335" t="str">
        <f t="shared" si="0"/>
        <v>せきし</v>
      </c>
    </row>
    <row r="48" spans="2:4">
      <c r="B48" s="407"/>
      <c r="C48" s="337" t="s">
        <v>259</v>
      </c>
      <c r="D48" s="335" t="str">
        <f t="shared" si="0"/>
        <v>なかつがわし</v>
      </c>
    </row>
    <row r="49" spans="2:4">
      <c r="B49" s="407"/>
      <c r="C49" s="337" t="s">
        <v>260</v>
      </c>
      <c r="D49" s="335" t="str">
        <f t="shared" si="0"/>
        <v>はしまし</v>
      </c>
    </row>
    <row r="50" spans="2:4">
      <c r="B50" s="407"/>
      <c r="C50" s="337" t="s">
        <v>262</v>
      </c>
      <c r="D50" s="335" t="str">
        <f t="shared" si="0"/>
        <v>みのかもし</v>
      </c>
    </row>
    <row r="51" spans="2:4">
      <c r="B51" s="407"/>
      <c r="C51" s="337" t="s">
        <v>263</v>
      </c>
      <c r="D51" s="335" t="str">
        <f t="shared" si="0"/>
        <v>ときし</v>
      </c>
    </row>
    <row r="52" spans="2:4">
      <c r="B52" s="407"/>
      <c r="C52" s="337" t="s">
        <v>265</v>
      </c>
      <c r="D52" s="335" t="str">
        <f t="shared" si="0"/>
        <v>みずほし</v>
      </c>
    </row>
    <row r="53" spans="2:4">
      <c r="B53" s="407" t="s">
        <v>266</v>
      </c>
      <c r="C53" s="337" t="s">
        <v>267</v>
      </c>
      <c r="D53" s="335" t="str">
        <f t="shared" si="0"/>
        <v>しまだし</v>
      </c>
    </row>
    <row r="54" spans="2:4">
      <c r="B54" s="407"/>
      <c r="C54" s="337" t="s">
        <v>268</v>
      </c>
      <c r="D54" s="335" t="str">
        <f t="shared" si="0"/>
        <v>ふくろいし</v>
      </c>
    </row>
    <row r="55" spans="2:4">
      <c r="B55" s="407"/>
      <c r="C55" s="337" t="s">
        <v>269</v>
      </c>
      <c r="D55" s="335" t="str">
        <f t="shared" si="0"/>
        <v>すそのし</v>
      </c>
    </row>
    <row r="56" spans="2:4">
      <c r="B56" s="407"/>
      <c r="C56" s="337" t="s">
        <v>270</v>
      </c>
      <c r="D56" s="335" t="str">
        <f t="shared" si="0"/>
        <v>こさいし</v>
      </c>
    </row>
    <row r="57" spans="2:4">
      <c r="B57" s="407" t="s">
        <v>271</v>
      </c>
      <c r="C57" s="337" t="s">
        <v>272</v>
      </c>
      <c r="D57" s="335" t="str">
        <f t="shared" si="0"/>
        <v>つしまし</v>
      </c>
    </row>
    <row r="58" spans="2:4">
      <c r="B58" s="407"/>
      <c r="C58" s="337" t="s">
        <v>273</v>
      </c>
      <c r="D58" s="335" t="str">
        <f t="shared" si="0"/>
        <v>へきなんし</v>
      </c>
    </row>
    <row r="59" spans="2:4">
      <c r="B59" s="407"/>
      <c r="C59" s="337" t="s">
        <v>274</v>
      </c>
      <c r="D59" s="335" t="str">
        <f t="shared" si="0"/>
        <v>がまごおりし</v>
      </c>
    </row>
    <row r="60" spans="2:4">
      <c r="B60" s="407"/>
      <c r="C60" s="337" t="s">
        <v>275</v>
      </c>
      <c r="D60" s="335" t="str">
        <f t="shared" si="0"/>
        <v>いぬやまし</v>
      </c>
    </row>
    <row r="61" spans="2:4">
      <c r="B61" s="407"/>
      <c r="C61" s="337" t="s">
        <v>276</v>
      </c>
      <c r="D61" s="335" t="str">
        <f t="shared" si="0"/>
        <v>とこなめし</v>
      </c>
    </row>
    <row r="62" spans="2:4">
      <c r="B62" s="407"/>
      <c r="C62" s="337" t="s">
        <v>278</v>
      </c>
      <c r="D62" s="335" t="str">
        <f t="shared" si="0"/>
        <v>おおぶし</v>
      </c>
    </row>
    <row r="63" spans="2:4">
      <c r="B63" s="407"/>
      <c r="C63" s="337" t="s">
        <v>279</v>
      </c>
      <c r="D63" s="335" t="str">
        <f t="shared" si="0"/>
        <v>ちたし</v>
      </c>
    </row>
    <row r="64" spans="2:4">
      <c r="B64" s="407"/>
      <c r="C64" s="337" t="s">
        <v>280</v>
      </c>
      <c r="D64" s="335" t="str">
        <f t="shared" si="0"/>
        <v>ちりゅうし</v>
      </c>
    </row>
    <row r="65" spans="2:4">
      <c r="B65" s="407"/>
      <c r="C65" s="337" t="s">
        <v>281</v>
      </c>
      <c r="D65" s="335" t="str">
        <f t="shared" si="0"/>
        <v>とよあけし</v>
      </c>
    </row>
    <row r="66" spans="2:4">
      <c r="B66" s="407"/>
      <c r="C66" s="337" t="s">
        <v>282</v>
      </c>
      <c r="D66" s="335" t="str">
        <f t="shared" si="0"/>
        <v>きよすし</v>
      </c>
    </row>
    <row r="67" spans="2:4">
      <c r="B67" s="407"/>
      <c r="C67" s="337" t="s">
        <v>283</v>
      </c>
      <c r="D67" s="335" t="str">
        <f t="shared" si="0"/>
        <v>きたなごやし</v>
      </c>
    </row>
    <row r="68" spans="2:4">
      <c r="B68" s="407"/>
      <c r="C68" s="337" t="s">
        <v>284</v>
      </c>
      <c r="D68" s="335" t="str">
        <f t="shared" si="0"/>
        <v>みよしし</v>
      </c>
    </row>
    <row r="69" spans="2:4">
      <c r="B69" s="407"/>
      <c r="C69" s="337" t="s">
        <v>285</v>
      </c>
      <c r="D69" s="335" t="str">
        <f t="shared" si="0"/>
        <v>あまし</v>
      </c>
    </row>
    <row r="70" spans="2:4">
      <c r="B70" s="407" t="s">
        <v>286</v>
      </c>
      <c r="C70" s="337" t="s">
        <v>287</v>
      </c>
      <c r="D70" s="335" t="str">
        <f t="shared" si="0"/>
        <v>なばりし</v>
      </c>
    </row>
    <row r="71" spans="2:4">
      <c r="B71" s="407"/>
      <c r="C71" s="337" t="s">
        <v>289</v>
      </c>
      <c r="D71" s="335" t="str">
        <f t="shared" ref="D71:D105" si="1">PHONETIC(C71)</f>
        <v>いがし</v>
      </c>
    </row>
    <row r="72" spans="2:4">
      <c r="B72" s="407" t="s">
        <v>290</v>
      </c>
      <c r="C72" s="337" t="s">
        <v>291</v>
      </c>
      <c r="D72" s="335" t="str">
        <f t="shared" si="1"/>
        <v>おうみはちまんし</v>
      </c>
    </row>
    <row r="73" spans="2:4">
      <c r="B73" s="407"/>
      <c r="C73" s="337" t="s">
        <v>292</v>
      </c>
      <c r="D73" s="335" t="str">
        <f t="shared" si="1"/>
        <v>もりやまし</v>
      </c>
    </row>
    <row r="74" spans="2:4">
      <c r="B74" s="407"/>
      <c r="C74" s="337" t="s">
        <v>293</v>
      </c>
      <c r="D74" s="335" t="str">
        <f t="shared" si="1"/>
        <v>りっとうし</v>
      </c>
    </row>
    <row r="75" spans="2:4">
      <c r="B75" s="407"/>
      <c r="C75" s="337" t="s">
        <v>294</v>
      </c>
      <c r="D75" s="335" t="str">
        <f>PHONETIC(C75)</f>
        <v>こうかし</v>
      </c>
    </row>
    <row r="76" spans="2:4">
      <c r="B76" s="407"/>
      <c r="C76" s="337" t="s">
        <v>361</v>
      </c>
      <c r="D76" s="335" t="str">
        <f>PHONETIC(C76)</f>
        <v>やすし</v>
      </c>
    </row>
    <row r="77" spans="2:4">
      <c r="B77" s="407"/>
      <c r="C77" s="337" t="s">
        <v>295</v>
      </c>
      <c r="D77" s="335" t="str">
        <f t="shared" si="1"/>
        <v>こなんし</v>
      </c>
    </row>
    <row r="78" spans="2:4">
      <c r="B78" s="337" t="s">
        <v>298</v>
      </c>
      <c r="C78" s="337" t="s">
        <v>299</v>
      </c>
      <c r="D78" s="335" t="str">
        <f t="shared" si="1"/>
        <v>なし</v>
      </c>
    </row>
    <row r="79" spans="2:4">
      <c r="B79" s="337" t="s">
        <v>297</v>
      </c>
      <c r="C79" s="337" t="s">
        <v>300</v>
      </c>
      <c r="D79" s="335" t="str">
        <f t="shared" si="1"/>
        <v>かしわらし</v>
      </c>
    </row>
    <row r="80" spans="2:4">
      <c r="B80" s="407" t="s">
        <v>301</v>
      </c>
      <c r="C80" s="337" t="s">
        <v>302</v>
      </c>
      <c r="D80" s="335" t="str">
        <f t="shared" si="1"/>
        <v>みきし</v>
      </c>
    </row>
    <row r="81" spans="2:4">
      <c r="B81" s="407"/>
      <c r="C81" s="337" t="s">
        <v>303</v>
      </c>
      <c r="D81" s="335" t="str">
        <f t="shared" si="1"/>
        <v>たかさごし</v>
      </c>
    </row>
    <row r="82" spans="2:4">
      <c r="B82" s="407"/>
      <c r="C82" s="337" t="s">
        <v>304</v>
      </c>
      <c r="D82" s="335" t="str">
        <f t="shared" si="1"/>
        <v>たんばし</v>
      </c>
    </row>
    <row r="83" spans="2:4">
      <c r="B83" s="407"/>
      <c r="C83" s="337" t="s">
        <v>305</v>
      </c>
      <c r="D83" s="335" t="str">
        <f t="shared" si="1"/>
        <v>たつのし</v>
      </c>
    </row>
    <row r="84" spans="2:4">
      <c r="B84" s="337" t="s">
        <v>306</v>
      </c>
      <c r="C84" s="337" t="s">
        <v>299</v>
      </c>
      <c r="D84" s="335" t="str">
        <f t="shared" si="1"/>
        <v>なし</v>
      </c>
    </row>
    <row r="85" spans="2:4">
      <c r="B85" s="337" t="s">
        <v>307</v>
      </c>
      <c r="C85" s="337" t="s">
        <v>308</v>
      </c>
      <c r="D85" s="335" t="str">
        <f t="shared" si="1"/>
        <v>かいなんし</v>
      </c>
    </row>
    <row r="86" spans="2:4">
      <c r="B86" s="337" t="s">
        <v>309</v>
      </c>
      <c r="C86" s="337" t="s">
        <v>299</v>
      </c>
      <c r="D86" s="335" t="str">
        <f t="shared" si="1"/>
        <v>なし</v>
      </c>
    </row>
    <row r="87" spans="2:4">
      <c r="B87" s="337" t="s">
        <v>310</v>
      </c>
      <c r="C87" s="337" t="s">
        <v>299</v>
      </c>
      <c r="D87" s="335" t="str">
        <f t="shared" si="1"/>
        <v>なし</v>
      </c>
    </row>
    <row r="88" spans="2:4" ht="13.15" customHeight="1">
      <c r="B88" s="337" t="s">
        <v>311</v>
      </c>
      <c r="C88" s="337" t="s">
        <v>312</v>
      </c>
      <c r="D88" s="335" t="str">
        <f t="shared" si="1"/>
        <v>たまのし</v>
      </c>
    </row>
    <row r="89" spans="2:4">
      <c r="B89" s="337" t="s">
        <v>314</v>
      </c>
      <c r="C89" s="337" t="s">
        <v>315</v>
      </c>
      <c r="D89" s="335" t="str">
        <f t="shared" si="1"/>
        <v>みはらし</v>
      </c>
    </row>
    <row r="90" spans="2:4">
      <c r="B90" s="407" t="s">
        <v>316</v>
      </c>
      <c r="C90" s="337" t="s">
        <v>317</v>
      </c>
      <c r="D90" s="335" t="str">
        <f t="shared" si="1"/>
        <v>くだまつし</v>
      </c>
    </row>
    <row r="91" spans="2:4">
      <c r="B91" s="407"/>
      <c r="C91" s="337" t="s">
        <v>318</v>
      </c>
      <c r="D91" s="335" t="str">
        <f t="shared" si="1"/>
        <v>ひかりし</v>
      </c>
    </row>
    <row r="92" spans="2:4">
      <c r="B92" s="407"/>
      <c r="C92" s="337" t="s">
        <v>319</v>
      </c>
      <c r="D92" s="335" t="str">
        <f t="shared" si="1"/>
        <v>さんようおのだし</v>
      </c>
    </row>
    <row r="93" spans="2:4">
      <c r="B93" s="337" t="s">
        <v>320</v>
      </c>
      <c r="C93" s="337" t="s">
        <v>299</v>
      </c>
      <c r="D93" s="335" t="str">
        <f t="shared" si="1"/>
        <v>なし</v>
      </c>
    </row>
    <row r="94" spans="2:4" ht="13.15" customHeight="1">
      <c r="B94" s="337" t="s">
        <v>321</v>
      </c>
      <c r="C94" s="337" t="s">
        <v>322</v>
      </c>
      <c r="D94" s="335" t="str">
        <f t="shared" si="1"/>
        <v>さかいでし</v>
      </c>
    </row>
    <row r="95" spans="2:4">
      <c r="B95" s="337" t="s">
        <v>324</v>
      </c>
      <c r="C95" s="337" t="s">
        <v>325</v>
      </c>
      <c r="D95" s="335" t="str">
        <f t="shared" si="1"/>
        <v>しこくちゅうおうし</v>
      </c>
    </row>
    <row r="96" spans="2:4">
      <c r="B96" s="337" t="s">
        <v>326</v>
      </c>
      <c r="C96" s="337" t="s">
        <v>299</v>
      </c>
      <c r="D96" s="335" t="str">
        <f t="shared" si="1"/>
        <v>なし</v>
      </c>
    </row>
    <row r="97" spans="2:4">
      <c r="B97" s="407" t="s">
        <v>327</v>
      </c>
      <c r="C97" s="337" t="s">
        <v>328</v>
      </c>
      <c r="D97" s="335" t="str">
        <f t="shared" si="1"/>
        <v>のおがたし</v>
      </c>
    </row>
    <row r="98" spans="2:4">
      <c r="B98" s="407"/>
      <c r="C98" s="337" t="s">
        <v>329</v>
      </c>
      <c r="D98" s="335" t="str">
        <f t="shared" si="1"/>
        <v>ゆくはしし</v>
      </c>
    </row>
    <row r="99" spans="2:4">
      <c r="B99" s="337" t="s">
        <v>330</v>
      </c>
      <c r="C99" s="337" t="s">
        <v>331</v>
      </c>
      <c r="D99" s="335" t="str">
        <f t="shared" si="1"/>
        <v>いまりし</v>
      </c>
    </row>
    <row r="100" spans="2:4">
      <c r="B100" s="337" t="s">
        <v>332</v>
      </c>
      <c r="C100" s="337" t="s">
        <v>299</v>
      </c>
      <c r="D100" s="335" t="str">
        <f t="shared" si="1"/>
        <v>なし</v>
      </c>
    </row>
    <row r="101" spans="2:4">
      <c r="B101" s="337" t="s">
        <v>333</v>
      </c>
      <c r="C101" s="337" t="s">
        <v>299</v>
      </c>
      <c r="D101" s="335" t="str">
        <f t="shared" si="1"/>
        <v>なし</v>
      </c>
    </row>
    <row r="102" spans="2:4">
      <c r="B102" s="337" t="s">
        <v>334</v>
      </c>
      <c r="C102" s="337" t="s">
        <v>299</v>
      </c>
      <c r="D102" s="335" t="str">
        <f t="shared" si="1"/>
        <v>なし</v>
      </c>
    </row>
    <row r="103" spans="2:4">
      <c r="B103" s="337" t="s">
        <v>335</v>
      </c>
      <c r="C103" s="337" t="s">
        <v>336</v>
      </c>
      <c r="D103" s="335" t="str">
        <f t="shared" si="1"/>
        <v>ひゅうがし</v>
      </c>
    </row>
    <row r="104" spans="2:4">
      <c r="B104" s="337" t="s">
        <v>337</v>
      </c>
      <c r="C104" s="337" t="s">
        <v>338</v>
      </c>
      <c r="D104" s="335" t="str">
        <f t="shared" si="1"/>
        <v>さつませんだいし</v>
      </c>
    </row>
    <row r="105" spans="2:4">
      <c r="B105" s="337" t="s">
        <v>339</v>
      </c>
      <c r="C105" s="337" t="s">
        <v>299</v>
      </c>
      <c r="D105" s="335" t="str">
        <f t="shared" si="1"/>
        <v>なし</v>
      </c>
    </row>
    <row r="106" spans="2:4">
      <c r="D106" s="336"/>
    </row>
    <row r="107" spans="2:4">
      <c r="D107" s="336"/>
    </row>
    <row r="108" spans="2:4">
      <c r="D108" s="336"/>
    </row>
  </sheetData>
  <autoFilter ref="A5:D105"/>
  <mergeCells count="19">
    <mergeCell ref="B97:B98"/>
    <mergeCell ref="B53:B56"/>
    <mergeCell ref="B57:B69"/>
    <mergeCell ref="B70:B71"/>
    <mergeCell ref="B72:B77"/>
    <mergeCell ref="B80:B83"/>
    <mergeCell ref="B90:B92"/>
    <mergeCell ref="B47:B52"/>
    <mergeCell ref="B3:D3"/>
    <mergeCell ref="B8:B9"/>
    <mergeCell ref="B13:B14"/>
    <mergeCell ref="B15:B16"/>
    <mergeCell ref="B18:B22"/>
    <mergeCell ref="B23:B27"/>
    <mergeCell ref="B28:B29"/>
    <mergeCell ref="B32:B36"/>
    <mergeCell ref="B38:B39"/>
    <mergeCell ref="B40:B42"/>
    <mergeCell ref="B44:B46"/>
  </mergeCells>
  <phoneticPr fontId="2"/>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8"/>
  <sheetViews>
    <sheetView workbookViewId="0">
      <selection activeCell="I9" sqref="I9"/>
    </sheetView>
  </sheetViews>
  <sheetFormatPr defaultRowHeight="13.5"/>
  <cols>
    <col min="2" max="2" width="11" bestFit="1" customWidth="1"/>
    <col min="3" max="3" width="13" bestFit="1" customWidth="1"/>
    <col min="4" max="4" width="15.25" bestFit="1" customWidth="1"/>
  </cols>
  <sheetData>
    <row r="1" spans="1:4">
      <c r="A1" t="s">
        <v>202</v>
      </c>
    </row>
    <row r="3" spans="1:4">
      <c r="B3" s="404" t="s">
        <v>353</v>
      </c>
      <c r="C3" s="405"/>
      <c r="D3" s="406"/>
    </row>
    <row r="4" spans="1:4">
      <c r="B4" s="333" t="s">
        <v>348</v>
      </c>
      <c r="C4" s="333" t="s">
        <v>349</v>
      </c>
      <c r="D4" s="333">
        <f>COUNTA(D6:D105)-COUNTIF(D6:D105,"なし")</f>
        <v>87</v>
      </c>
    </row>
    <row r="5" spans="1:4">
      <c r="B5" s="333" t="s">
        <v>346</v>
      </c>
      <c r="C5" s="333" t="s">
        <v>345</v>
      </c>
      <c r="D5" s="333" t="s">
        <v>347</v>
      </c>
    </row>
    <row r="6" spans="1:4">
      <c r="B6" s="334" t="s">
        <v>341</v>
      </c>
      <c r="C6" s="334" t="s">
        <v>299</v>
      </c>
      <c r="D6" s="335" t="str">
        <f t="shared" ref="D6:D71" si="0">PHONETIC(C6)</f>
        <v>なし</v>
      </c>
    </row>
    <row r="7" spans="1:4">
      <c r="B7" s="334" t="s">
        <v>342</v>
      </c>
      <c r="C7" s="334" t="s">
        <v>299</v>
      </c>
      <c r="D7" s="335" t="str">
        <f t="shared" si="0"/>
        <v>なし</v>
      </c>
    </row>
    <row r="8" spans="1:4">
      <c r="B8" s="407" t="s">
        <v>203</v>
      </c>
      <c r="C8" s="334" t="s">
        <v>340</v>
      </c>
      <c r="D8" s="335" t="str">
        <f t="shared" si="0"/>
        <v>みやこし</v>
      </c>
    </row>
    <row r="9" spans="1:4">
      <c r="B9" s="407"/>
      <c r="C9" s="334" t="s">
        <v>204</v>
      </c>
      <c r="D9" s="335" t="str">
        <f t="shared" si="0"/>
        <v>きたかみし</v>
      </c>
    </row>
    <row r="10" spans="1:4">
      <c r="B10" s="334" t="s">
        <v>205</v>
      </c>
      <c r="C10" s="334" t="s">
        <v>206</v>
      </c>
      <c r="D10" s="335" t="str">
        <f t="shared" si="0"/>
        <v>けせんぬまし</v>
      </c>
    </row>
    <row r="11" spans="1:4">
      <c r="B11" s="334" t="s">
        <v>207</v>
      </c>
      <c r="C11" s="334" t="s">
        <v>208</v>
      </c>
      <c r="D11" s="335" t="str">
        <f t="shared" si="0"/>
        <v>おおだてし</v>
      </c>
    </row>
    <row r="12" spans="1:4">
      <c r="B12" s="334" t="s">
        <v>209</v>
      </c>
      <c r="C12" s="334" t="s">
        <v>210</v>
      </c>
      <c r="D12" s="335" t="str">
        <f t="shared" si="0"/>
        <v>よねざわし</v>
      </c>
    </row>
    <row r="13" spans="1:4">
      <c r="B13" s="407" t="s">
        <v>211</v>
      </c>
      <c r="C13" s="334" t="s">
        <v>212</v>
      </c>
      <c r="D13" s="335" t="str">
        <f t="shared" si="0"/>
        <v>しらかわし</v>
      </c>
    </row>
    <row r="14" spans="1:4">
      <c r="B14" s="407"/>
      <c r="C14" s="334" t="s">
        <v>213</v>
      </c>
      <c r="D14" s="335" t="str">
        <f t="shared" si="0"/>
        <v>みなみそうまし</v>
      </c>
    </row>
    <row r="15" spans="1:4">
      <c r="B15" s="408" t="s">
        <v>214</v>
      </c>
      <c r="C15" s="334" t="s">
        <v>215</v>
      </c>
      <c r="D15" s="335" t="str">
        <f>PHONETIC(C15)</f>
        <v>かしまし</v>
      </c>
    </row>
    <row r="16" spans="1:4">
      <c r="B16" s="410"/>
      <c r="C16" s="334" t="s">
        <v>354</v>
      </c>
      <c r="D16" s="335" t="str">
        <f>PHONETIC(C16)</f>
        <v>つくばみらいし</v>
      </c>
    </row>
    <row r="17" spans="2:4">
      <c r="B17" s="334" t="s">
        <v>216</v>
      </c>
      <c r="C17" s="334" t="s">
        <v>217</v>
      </c>
      <c r="D17" s="335" t="str">
        <f t="shared" si="0"/>
        <v>かぬまし</v>
      </c>
    </row>
    <row r="18" spans="2:4">
      <c r="B18" s="407" t="s">
        <v>218</v>
      </c>
      <c r="C18" s="334" t="s">
        <v>220</v>
      </c>
      <c r="D18" s="335" t="str">
        <f t="shared" si="0"/>
        <v>たてばやしし</v>
      </c>
    </row>
    <row r="19" spans="2:4">
      <c r="B19" s="407"/>
      <c r="C19" s="334" t="s">
        <v>219</v>
      </c>
      <c r="D19" s="335" t="str">
        <f t="shared" si="0"/>
        <v>しぶかわし</v>
      </c>
    </row>
    <row r="20" spans="2:4">
      <c r="B20" s="407"/>
      <c r="C20" s="334" t="s">
        <v>221</v>
      </c>
      <c r="D20" s="335" t="str">
        <f t="shared" si="0"/>
        <v>ふじおかし</v>
      </c>
    </row>
    <row r="21" spans="2:4">
      <c r="B21" s="407"/>
      <c r="C21" s="334" t="s">
        <v>222</v>
      </c>
      <c r="D21" s="335" t="str">
        <f t="shared" si="0"/>
        <v>あんなかし</v>
      </c>
    </row>
    <row r="22" spans="2:4">
      <c r="B22" s="407"/>
      <c r="C22" s="334" t="s">
        <v>223</v>
      </c>
      <c r="D22" s="335" t="str">
        <f>PHONETIC(C22)</f>
        <v>みどりし</v>
      </c>
    </row>
    <row r="23" spans="2:4">
      <c r="B23" s="407" t="s">
        <v>224</v>
      </c>
      <c r="C23" s="334" t="s">
        <v>225</v>
      </c>
      <c r="D23" s="335" t="str">
        <f t="shared" si="0"/>
        <v>ぎょうだし</v>
      </c>
    </row>
    <row r="24" spans="2:4">
      <c r="B24" s="407"/>
      <c r="C24" s="334" t="s">
        <v>226</v>
      </c>
      <c r="D24" s="335" t="str">
        <f t="shared" si="0"/>
        <v>ちちぶし</v>
      </c>
    </row>
    <row r="25" spans="2:4">
      <c r="B25" s="407"/>
      <c r="C25" s="334" t="s">
        <v>227</v>
      </c>
      <c r="D25" s="335" t="str">
        <f t="shared" si="0"/>
        <v>ひがしまつやまし</v>
      </c>
    </row>
    <row r="26" spans="2:4">
      <c r="B26" s="407"/>
      <c r="C26" s="334" t="s">
        <v>228</v>
      </c>
      <c r="D26" s="335" t="str">
        <f t="shared" si="0"/>
        <v>はにゅうし</v>
      </c>
    </row>
    <row r="27" spans="2:4">
      <c r="B27" s="407"/>
      <c r="C27" s="334" t="s">
        <v>229</v>
      </c>
      <c r="D27" s="335" t="str">
        <f t="shared" si="0"/>
        <v>さってし</v>
      </c>
    </row>
    <row r="28" spans="2:4">
      <c r="B28" s="407" t="s">
        <v>230</v>
      </c>
      <c r="C28" s="334" t="s">
        <v>231</v>
      </c>
      <c r="D28" s="335" t="str">
        <f t="shared" si="0"/>
        <v>きみつし</v>
      </c>
    </row>
    <row r="29" spans="2:4">
      <c r="B29" s="407"/>
      <c r="C29" s="334" t="s">
        <v>232</v>
      </c>
      <c r="D29" s="335" t="str">
        <f t="shared" si="0"/>
        <v>そでがうらし</v>
      </c>
    </row>
    <row r="30" spans="2:4">
      <c r="B30" s="334" t="s">
        <v>233</v>
      </c>
      <c r="C30" s="334" t="s">
        <v>234</v>
      </c>
      <c r="D30" s="335" t="str">
        <f t="shared" si="0"/>
        <v>はむらし</v>
      </c>
    </row>
    <row r="31" spans="2:4">
      <c r="B31" s="334" t="s">
        <v>235</v>
      </c>
      <c r="C31" s="334" t="s">
        <v>236</v>
      </c>
      <c r="D31" s="335" t="str">
        <f t="shared" si="0"/>
        <v>あやせし</v>
      </c>
    </row>
    <row r="32" spans="2:4">
      <c r="B32" s="407" t="s">
        <v>237</v>
      </c>
      <c r="C32" s="334" t="s">
        <v>238</v>
      </c>
      <c r="D32" s="335" t="str">
        <f t="shared" si="0"/>
        <v>さんじょうし</v>
      </c>
    </row>
    <row r="33" spans="2:4">
      <c r="B33" s="407"/>
      <c r="C33" s="334" t="s">
        <v>239</v>
      </c>
      <c r="D33" s="335" t="str">
        <f t="shared" si="0"/>
        <v>かしわざきし</v>
      </c>
    </row>
    <row r="34" spans="2:4">
      <c r="B34" s="407"/>
      <c r="C34" s="334" t="s">
        <v>240</v>
      </c>
      <c r="D34" s="335" t="str">
        <f t="shared" si="0"/>
        <v>しばたし</v>
      </c>
    </row>
    <row r="35" spans="2:4">
      <c r="B35" s="407"/>
      <c r="C35" s="334" t="s">
        <v>241</v>
      </c>
      <c r="D35" s="335" t="str">
        <f t="shared" si="0"/>
        <v>つばめし</v>
      </c>
    </row>
    <row r="36" spans="2:4">
      <c r="B36" s="407"/>
      <c r="C36" s="334" t="s">
        <v>242</v>
      </c>
      <c r="D36" s="335" t="str">
        <f t="shared" si="0"/>
        <v>ごせんし</v>
      </c>
    </row>
    <row r="37" spans="2:4">
      <c r="B37" s="334" t="s">
        <v>243</v>
      </c>
      <c r="C37" s="334" t="s">
        <v>244</v>
      </c>
      <c r="D37" s="335" t="str">
        <f t="shared" si="0"/>
        <v>なんとし</v>
      </c>
    </row>
    <row r="38" spans="2:4">
      <c r="B38" s="408" t="s">
        <v>245</v>
      </c>
      <c r="C38" s="334" t="s">
        <v>246</v>
      </c>
      <c r="D38" s="335" t="str">
        <f t="shared" si="0"/>
        <v>かがし</v>
      </c>
    </row>
    <row r="39" spans="2:4">
      <c r="B39" s="410"/>
      <c r="C39" s="334" t="s">
        <v>355</v>
      </c>
      <c r="D39" s="335" t="str">
        <f t="shared" ref="D39" si="1">PHONETIC(C39)</f>
        <v>のみし</v>
      </c>
    </row>
    <row r="40" spans="2:4">
      <c r="B40" s="407" t="s">
        <v>247</v>
      </c>
      <c r="C40" s="334" t="s">
        <v>248</v>
      </c>
      <c r="D40" s="335" t="str">
        <f t="shared" si="0"/>
        <v>さばえし</v>
      </c>
    </row>
    <row r="41" spans="2:4">
      <c r="B41" s="407"/>
      <c r="C41" s="334" t="s">
        <v>249</v>
      </c>
      <c r="D41" s="335" t="str">
        <f t="shared" si="0"/>
        <v>えちぜんし</v>
      </c>
    </row>
    <row r="42" spans="2:4">
      <c r="B42" s="407"/>
      <c r="C42" s="334" t="s">
        <v>250</v>
      </c>
      <c r="D42" s="335" t="str">
        <f t="shared" si="0"/>
        <v>さかいし</v>
      </c>
    </row>
    <row r="43" spans="2:4">
      <c r="B43" s="334" t="s">
        <v>343</v>
      </c>
      <c r="C43" s="334" t="s">
        <v>344</v>
      </c>
      <c r="D43" s="335" t="str">
        <f t="shared" si="0"/>
        <v>なし</v>
      </c>
    </row>
    <row r="44" spans="2:4">
      <c r="B44" s="407" t="s">
        <v>356</v>
      </c>
      <c r="C44" s="334" t="s">
        <v>254</v>
      </c>
      <c r="D44" s="335" t="str">
        <f t="shared" si="0"/>
        <v>ちのし</v>
      </c>
    </row>
    <row r="45" spans="2:4">
      <c r="B45" s="407"/>
      <c r="C45" s="334" t="s">
        <v>255</v>
      </c>
      <c r="D45" s="335" t="str">
        <f t="shared" si="0"/>
        <v>しおじりし</v>
      </c>
    </row>
    <row r="46" spans="2:4">
      <c r="B46" s="407"/>
      <c r="C46" s="334" t="s">
        <v>256</v>
      </c>
      <c r="D46" s="335" t="str">
        <f t="shared" si="0"/>
        <v>ちくまし</v>
      </c>
    </row>
    <row r="47" spans="2:4">
      <c r="B47" s="407" t="s">
        <v>257</v>
      </c>
      <c r="C47" s="334" t="s">
        <v>258</v>
      </c>
      <c r="D47" s="335" t="str">
        <f t="shared" si="0"/>
        <v>せきし</v>
      </c>
    </row>
    <row r="48" spans="2:4">
      <c r="B48" s="407"/>
      <c r="C48" s="334" t="s">
        <v>259</v>
      </c>
      <c r="D48" s="335" t="str">
        <f t="shared" si="0"/>
        <v>なかつがわし</v>
      </c>
    </row>
    <row r="49" spans="2:4">
      <c r="B49" s="407"/>
      <c r="C49" s="334" t="s">
        <v>260</v>
      </c>
      <c r="D49" s="335" t="str">
        <f t="shared" si="0"/>
        <v>はしまし</v>
      </c>
    </row>
    <row r="50" spans="2:4">
      <c r="B50" s="407"/>
      <c r="C50" s="334" t="s">
        <v>261</v>
      </c>
      <c r="D50" s="335" t="str">
        <f t="shared" si="0"/>
        <v>えなし</v>
      </c>
    </row>
    <row r="51" spans="2:4">
      <c r="B51" s="407"/>
      <c r="C51" s="334" t="s">
        <v>262</v>
      </c>
      <c r="D51" s="335" t="str">
        <f t="shared" si="0"/>
        <v>みのかもし</v>
      </c>
    </row>
    <row r="52" spans="2:4">
      <c r="B52" s="407"/>
      <c r="C52" s="334" t="s">
        <v>263</v>
      </c>
      <c r="D52" s="335" t="str">
        <f t="shared" si="0"/>
        <v>ときし</v>
      </c>
    </row>
    <row r="53" spans="2:4">
      <c r="B53" s="407"/>
      <c r="C53" s="334" t="s">
        <v>265</v>
      </c>
      <c r="D53" s="335" t="str">
        <f t="shared" si="0"/>
        <v>みずほし</v>
      </c>
    </row>
    <row r="54" spans="2:4">
      <c r="B54" s="407" t="s">
        <v>266</v>
      </c>
      <c r="C54" s="334" t="s">
        <v>267</v>
      </c>
      <c r="D54" s="335" t="str">
        <f t="shared" si="0"/>
        <v>しまだし</v>
      </c>
    </row>
    <row r="55" spans="2:4">
      <c r="B55" s="407"/>
      <c r="C55" s="334" t="s">
        <v>268</v>
      </c>
      <c r="D55" s="335" t="str">
        <f t="shared" si="0"/>
        <v>ふくろいし</v>
      </c>
    </row>
    <row r="56" spans="2:4">
      <c r="B56" s="407"/>
      <c r="C56" s="334" t="s">
        <v>269</v>
      </c>
      <c r="D56" s="335" t="str">
        <f t="shared" si="0"/>
        <v>すそのし</v>
      </c>
    </row>
    <row r="57" spans="2:4">
      <c r="B57" s="407"/>
      <c r="C57" s="334" t="s">
        <v>270</v>
      </c>
      <c r="D57" s="335" t="str">
        <f t="shared" si="0"/>
        <v>こさいし</v>
      </c>
    </row>
    <row r="58" spans="2:4">
      <c r="B58" s="407" t="s">
        <v>271</v>
      </c>
      <c r="C58" s="334" t="s">
        <v>272</v>
      </c>
      <c r="D58" s="335" t="str">
        <f t="shared" si="0"/>
        <v>つしまし</v>
      </c>
    </row>
    <row r="59" spans="2:4">
      <c r="B59" s="407"/>
      <c r="C59" s="334" t="s">
        <v>273</v>
      </c>
      <c r="D59" s="335" t="str">
        <f t="shared" si="0"/>
        <v>へきなんし</v>
      </c>
    </row>
    <row r="60" spans="2:4">
      <c r="B60" s="407"/>
      <c r="C60" s="334" t="s">
        <v>274</v>
      </c>
      <c r="D60" s="335" t="str">
        <f t="shared" si="0"/>
        <v>がまごおりし</v>
      </c>
    </row>
    <row r="61" spans="2:4">
      <c r="B61" s="407"/>
      <c r="C61" s="334" t="s">
        <v>275</v>
      </c>
      <c r="D61" s="335" t="str">
        <f t="shared" si="0"/>
        <v>いぬやまし</v>
      </c>
    </row>
    <row r="62" spans="2:4">
      <c r="B62" s="407"/>
      <c r="C62" s="334" t="s">
        <v>276</v>
      </c>
      <c r="D62" s="335" t="str">
        <f t="shared" si="0"/>
        <v>とこなめし</v>
      </c>
    </row>
    <row r="63" spans="2:4">
      <c r="B63" s="407"/>
      <c r="C63" s="334" t="s">
        <v>278</v>
      </c>
      <c r="D63" s="335" t="str">
        <f t="shared" si="0"/>
        <v>おおぶし</v>
      </c>
    </row>
    <row r="64" spans="2:4">
      <c r="B64" s="407"/>
      <c r="C64" s="334" t="s">
        <v>279</v>
      </c>
      <c r="D64" s="335" t="str">
        <f t="shared" si="0"/>
        <v>ちたし</v>
      </c>
    </row>
    <row r="65" spans="2:4">
      <c r="B65" s="407"/>
      <c r="C65" s="334" t="s">
        <v>280</v>
      </c>
      <c r="D65" s="335" t="str">
        <f t="shared" si="0"/>
        <v>ちりゅうし</v>
      </c>
    </row>
    <row r="66" spans="2:4">
      <c r="B66" s="407"/>
      <c r="C66" s="334" t="s">
        <v>281</v>
      </c>
      <c r="D66" s="335" t="str">
        <f t="shared" si="0"/>
        <v>とよあけし</v>
      </c>
    </row>
    <row r="67" spans="2:4">
      <c r="B67" s="407"/>
      <c r="C67" s="334" t="s">
        <v>282</v>
      </c>
      <c r="D67" s="335" t="str">
        <f t="shared" si="0"/>
        <v>きよすし</v>
      </c>
    </row>
    <row r="68" spans="2:4">
      <c r="B68" s="407"/>
      <c r="C68" s="334" t="s">
        <v>283</v>
      </c>
      <c r="D68" s="335" t="str">
        <f t="shared" si="0"/>
        <v>きたなごやし</v>
      </c>
    </row>
    <row r="69" spans="2:4">
      <c r="B69" s="407"/>
      <c r="C69" s="334" t="s">
        <v>284</v>
      </c>
      <c r="D69" s="335" t="str">
        <f t="shared" si="0"/>
        <v>みよしし</v>
      </c>
    </row>
    <row r="70" spans="2:4">
      <c r="B70" s="407"/>
      <c r="C70" s="334" t="s">
        <v>285</v>
      </c>
      <c r="D70" s="335" t="str">
        <f t="shared" si="0"/>
        <v>あまし</v>
      </c>
    </row>
    <row r="71" spans="2:4">
      <c r="B71" s="407" t="s">
        <v>286</v>
      </c>
      <c r="C71" s="334" t="s">
        <v>287</v>
      </c>
      <c r="D71" s="335" t="str">
        <f t="shared" si="0"/>
        <v>なばりし</v>
      </c>
    </row>
    <row r="72" spans="2:4">
      <c r="B72" s="407"/>
      <c r="C72" s="334" t="s">
        <v>289</v>
      </c>
      <c r="D72" s="335" t="str">
        <f t="shared" ref="D72:D105" si="2">PHONETIC(C72)</f>
        <v>いがし</v>
      </c>
    </row>
    <row r="73" spans="2:4">
      <c r="B73" s="407" t="s">
        <v>290</v>
      </c>
      <c r="C73" s="334" t="s">
        <v>291</v>
      </c>
      <c r="D73" s="335" t="str">
        <f t="shared" si="2"/>
        <v>おうみはちまんし</v>
      </c>
    </row>
    <row r="74" spans="2:4">
      <c r="B74" s="407"/>
      <c r="C74" s="334" t="s">
        <v>292</v>
      </c>
      <c r="D74" s="335" t="str">
        <f t="shared" si="2"/>
        <v>もりやまし</v>
      </c>
    </row>
    <row r="75" spans="2:4">
      <c r="B75" s="407"/>
      <c r="C75" s="334" t="s">
        <v>293</v>
      </c>
      <c r="D75" s="335" t="str">
        <f t="shared" si="2"/>
        <v>りっとうし</v>
      </c>
    </row>
    <row r="76" spans="2:4">
      <c r="B76" s="407"/>
      <c r="C76" s="334" t="s">
        <v>294</v>
      </c>
      <c r="D76" s="335" t="str">
        <f t="shared" si="2"/>
        <v>こうかし</v>
      </c>
    </row>
    <row r="77" spans="2:4">
      <c r="B77" s="407"/>
      <c r="C77" s="334" t="s">
        <v>295</v>
      </c>
      <c r="D77" s="335" t="str">
        <f t="shared" si="2"/>
        <v>こなんし</v>
      </c>
    </row>
    <row r="78" spans="2:4">
      <c r="B78" s="334" t="s">
        <v>298</v>
      </c>
      <c r="C78" s="334" t="s">
        <v>299</v>
      </c>
      <c r="D78" s="335" t="str">
        <f t="shared" si="2"/>
        <v>なし</v>
      </c>
    </row>
    <row r="79" spans="2:4">
      <c r="B79" s="334" t="s">
        <v>297</v>
      </c>
      <c r="C79" s="334" t="s">
        <v>300</v>
      </c>
      <c r="D79" s="335" t="str">
        <f t="shared" si="2"/>
        <v>かしわらし</v>
      </c>
    </row>
    <row r="80" spans="2:4">
      <c r="B80" s="407" t="s">
        <v>301</v>
      </c>
      <c r="C80" s="334" t="s">
        <v>302</v>
      </c>
      <c r="D80" s="335" t="str">
        <f t="shared" si="2"/>
        <v>みきし</v>
      </c>
    </row>
    <row r="81" spans="2:4">
      <c r="B81" s="407"/>
      <c r="C81" s="334" t="s">
        <v>303</v>
      </c>
      <c r="D81" s="335" t="str">
        <f t="shared" si="2"/>
        <v>たかさごし</v>
      </c>
    </row>
    <row r="82" spans="2:4">
      <c r="B82" s="407"/>
      <c r="C82" s="334" t="s">
        <v>304</v>
      </c>
      <c r="D82" s="335" t="str">
        <f t="shared" si="2"/>
        <v>たんばし</v>
      </c>
    </row>
    <row r="83" spans="2:4">
      <c r="B83" s="407"/>
      <c r="C83" s="334" t="s">
        <v>305</v>
      </c>
      <c r="D83" s="335" t="str">
        <f t="shared" si="2"/>
        <v>たつのし</v>
      </c>
    </row>
    <row r="84" spans="2:4">
      <c r="B84" s="334" t="s">
        <v>306</v>
      </c>
      <c r="C84" s="334" t="s">
        <v>299</v>
      </c>
      <c r="D84" s="335" t="str">
        <f t="shared" si="2"/>
        <v>なし</v>
      </c>
    </row>
    <row r="85" spans="2:4">
      <c r="B85" s="334" t="s">
        <v>307</v>
      </c>
      <c r="C85" s="334" t="s">
        <v>308</v>
      </c>
      <c r="D85" s="335" t="str">
        <f t="shared" si="2"/>
        <v>かいなんし</v>
      </c>
    </row>
    <row r="86" spans="2:4">
      <c r="B86" s="334" t="s">
        <v>309</v>
      </c>
      <c r="C86" s="334" t="s">
        <v>299</v>
      </c>
      <c r="D86" s="335" t="str">
        <f t="shared" si="2"/>
        <v>なし</v>
      </c>
    </row>
    <row r="87" spans="2:4">
      <c r="B87" s="334" t="s">
        <v>310</v>
      </c>
      <c r="C87" s="334" t="s">
        <v>299</v>
      </c>
      <c r="D87" s="335" t="str">
        <f t="shared" si="2"/>
        <v>なし</v>
      </c>
    </row>
    <row r="88" spans="2:4" ht="13.15" customHeight="1">
      <c r="B88" s="334" t="s">
        <v>311</v>
      </c>
      <c r="C88" s="334" t="s">
        <v>312</v>
      </c>
      <c r="D88" s="335" t="str">
        <f t="shared" si="2"/>
        <v>たまのし</v>
      </c>
    </row>
    <row r="89" spans="2:4">
      <c r="B89" s="334" t="s">
        <v>314</v>
      </c>
      <c r="C89" s="334" t="s">
        <v>315</v>
      </c>
      <c r="D89" s="335" t="str">
        <f t="shared" si="2"/>
        <v>みはらし</v>
      </c>
    </row>
    <row r="90" spans="2:4">
      <c r="B90" s="407" t="s">
        <v>316</v>
      </c>
      <c r="C90" s="334" t="s">
        <v>317</v>
      </c>
      <c r="D90" s="335" t="str">
        <f t="shared" si="2"/>
        <v>くだまつし</v>
      </c>
    </row>
    <row r="91" spans="2:4">
      <c r="B91" s="407"/>
      <c r="C91" s="334" t="s">
        <v>318</v>
      </c>
      <c r="D91" s="335" t="str">
        <f t="shared" si="2"/>
        <v>ひかりし</v>
      </c>
    </row>
    <row r="92" spans="2:4">
      <c r="B92" s="407"/>
      <c r="C92" s="334" t="s">
        <v>319</v>
      </c>
      <c r="D92" s="335" t="str">
        <f t="shared" si="2"/>
        <v>さんようおのだし</v>
      </c>
    </row>
    <row r="93" spans="2:4">
      <c r="B93" s="334" t="s">
        <v>320</v>
      </c>
      <c r="C93" s="334" t="s">
        <v>299</v>
      </c>
      <c r="D93" s="335" t="str">
        <f t="shared" si="2"/>
        <v>なし</v>
      </c>
    </row>
    <row r="94" spans="2:4" ht="13.15" customHeight="1">
      <c r="B94" s="334" t="s">
        <v>321</v>
      </c>
      <c r="C94" s="334" t="s">
        <v>322</v>
      </c>
      <c r="D94" s="335" t="str">
        <f t="shared" si="2"/>
        <v>さかいでし</v>
      </c>
    </row>
    <row r="95" spans="2:4">
      <c r="B95" s="334" t="s">
        <v>324</v>
      </c>
      <c r="C95" s="334" t="s">
        <v>325</v>
      </c>
      <c r="D95" s="335" t="str">
        <f t="shared" si="2"/>
        <v>しこくちゅうおうし</v>
      </c>
    </row>
    <row r="96" spans="2:4">
      <c r="B96" s="334" t="s">
        <v>326</v>
      </c>
      <c r="C96" s="334" t="s">
        <v>299</v>
      </c>
      <c r="D96" s="335" t="str">
        <f t="shared" si="2"/>
        <v>なし</v>
      </c>
    </row>
    <row r="97" spans="2:4">
      <c r="B97" s="407" t="s">
        <v>327</v>
      </c>
      <c r="C97" s="334" t="s">
        <v>328</v>
      </c>
      <c r="D97" s="335" t="str">
        <f t="shared" si="2"/>
        <v>のおがたし</v>
      </c>
    </row>
    <row r="98" spans="2:4">
      <c r="B98" s="407"/>
      <c r="C98" s="334" t="s">
        <v>329</v>
      </c>
      <c r="D98" s="335" t="str">
        <f t="shared" si="2"/>
        <v>ゆくはしし</v>
      </c>
    </row>
    <row r="99" spans="2:4">
      <c r="B99" s="334" t="s">
        <v>330</v>
      </c>
      <c r="C99" s="334" t="s">
        <v>331</v>
      </c>
      <c r="D99" s="335" t="str">
        <f t="shared" si="2"/>
        <v>いまりし</v>
      </c>
    </row>
    <row r="100" spans="2:4">
      <c r="B100" s="334" t="s">
        <v>332</v>
      </c>
      <c r="C100" s="334" t="s">
        <v>299</v>
      </c>
      <c r="D100" s="335" t="str">
        <f t="shared" si="2"/>
        <v>なし</v>
      </c>
    </row>
    <row r="101" spans="2:4">
      <c r="B101" s="334" t="s">
        <v>333</v>
      </c>
      <c r="C101" s="334" t="s">
        <v>299</v>
      </c>
      <c r="D101" s="335" t="str">
        <f t="shared" si="2"/>
        <v>なし</v>
      </c>
    </row>
    <row r="102" spans="2:4">
      <c r="B102" s="334" t="s">
        <v>334</v>
      </c>
      <c r="C102" s="334" t="s">
        <v>299</v>
      </c>
      <c r="D102" s="335" t="str">
        <f t="shared" si="2"/>
        <v>なし</v>
      </c>
    </row>
    <row r="103" spans="2:4">
      <c r="B103" s="334" t="s">
        <v>335</v>
      </c>
      <c r="C103" s="334" t="s">
        <v>336</v>
      </c>
      <c r="D103" s="335" t="str">
        <f t="shared" si="2"/>
        <v>ひゅうがし</v>
      </c>
    </row>
    <row r="104" spans="2:4">
      <c r="B104" s="334" t="s">
        <v>337</v>
      </c>
      <c r="C104" s="334" t="s">
        <v>338</v>
      </c>
      <c r="D104" s="335" t="str">
        <f t="shared" si="2"/>
        <v>さつませんだいし</v>
      </c>
    </row>
    <row r="105" spans="2:4">
      <c r="B105" s="334" t="s">
        <v>339</v>
      </c>
      <c r="C105" s="334" t="s">
        <v>299</v>
      </c>
      <c r="D105" s="335" t="str">
        <f t="shared" si="2"/>
        <v>なし</v>
      </c>
    </row>
    <row r="106" spans="2:4">
      <c r="D106" s="336"/>
    </row>
    <row r="107" spans="2:4">
      <c r="D107" s="336"/>
    </row>
    <row r="108" spans="2:4">
      <c r="D108" s="336"/>
    </row>
  </sheetData>
  <autoFilter ref="A5:D105"/>
  <mergeCells count="19">
    <mergeCell ref="B97:B98"/>
    <mergeCell ref="B15:B16"/>
    <mergeCell ref="B38:B39"/>
    <mergeCell ref="B71:B72"/>
    <mergeCell ref="B73:B77"/>
    <mergeCell ref="B80:B83"/>
    <mergeCell ref="B90:B92"/>
    <mergeCell ref="B32:B36"/>
    <mergeCell ref="B40:B42"/>
    <mergeCell ref="B44:B46"/>
    <mergeCell ref="B47:B53"/>
    <mergeCell ref="B54:B57"/>
    <mergeCell ref="B58:B70"/>
    <mergeCell ref="B28:B29"/>
    <mergeCell ref="B3:D3"/>
    <mergeCell ref="B8:B9"/>
    <mergeCell ref="B13:B14"/>
    <mergeCell ref="B18:B22"/>
    <mergeCell ref="B23:B27"/>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1"/>
  <sheetViews>
    <sheetView workbookViewId="0">
      <selection activeCell="D16" sqref="D16"/>
    </sheetView>
  </sheetViews>
  <sheetFormatPr defaultRowHeight="13.5"/>
  <cols>
    <col min="2" max="2" width="11" bestFit="1" customWidth="1"/>
    <col min="3" max="3" width="13" bestFit="1" customWidth="1"/>
    <col min="4" max="4" width="15.25" bestFit="1" customWidth="1"/>
  </cols>
  <sheetData>
    <row r="1" spans="1:4">
      <c r="A1" t="s">
        <v>202</v>
      </c>
    </row>
    <row r="3" spans="1:4">
      <c r="B3" s="404" t="s">
        <v>352</v>
      </c>
      <c r="C3" s="405"/>
      <c r="D3" s="406"/>
    </row>
    <row r="4" spans="1:4">
      <c r="B4" s="333" t="s">
        <v>348</v>
      </c>
      <c r="C4" s="333" t="s">
        <v>349</v>
      </c>
      <c r="D4" s="333">
        <f>COUNTA(D6:D112)-COUNTIF(D6:D112,"なし")</f>
        <v>93</v>
      </c>
    </row>
    <row r="5" spans="1:4">
      <c r="B5" s="333" t="s">
        <v>346</v>
      </c>
      <c r="C5" s="333" t="s">
        <v>345</v>
      </c>
      <c r="D5" s="333" t="s">
        <v>347</v>
      </c>
    </row>
    <row r="6" spans="1:4">
      <c r="B6" s="332" t="s">
        <v>341</v>
      </c>
      <c r="C6" s="332" t="s">
        <v>299</v>
      </c>
      <c r="D6" s="332" t="str">
        <f t="shared" ref="D6:D73" si="0">PHONETIC(C6)</f>
        <v>なし</v>
      </c>
    </row>
    <row r="7" spans="1:4">
      <c r="B7" s="332" t="s">
        <v>342</v>
      </c>
      <c r="C7" s="332" t="s">
        <v>299</v>
      </c>
      <c r="D7" s="332" t="str">
        <f t="shared" si="0"/>
        <v>なし</v>
      </c>
    </row>
    <row r="8" spans="1:4">
      <c r="B8" s="407" t="s">
        <v>203</v>
      </c>
      <c r="C8" s="332" t="s">
        <v>340</v>
      </c>
      <c r="D8" s="332" t="str">
        <f t="shared" si="0"/>
        <v>みやこし</v>
      </c>
    </row>
    <row r="9" spans="1:4">
      <c r="B9" s="407"/>
      <c r="C9" s="332" t="s">
        <v>204</v>
      </c>
      <c r="D9" s="332" t="str">
        <f t="shared" si="0"/>
        <v>きたかみし</v>
      </c>
    </row>
    <row r="10" spans="1:4">
      <c r="B10" s="332" t="s">
        <v>205</v>
      </c>
      <c r="C10" s="332" t="s">
        <v>206</v>
      </c>
      <c r="D10" s="332" t="str">
        <f t="shared" si="0"/>
        <v>けせんぬまし</v>
      </c>
    </row>
    <row r="11" spans="1:4">
      <c r="B11" s="332" t="s">
        <v>207</v>
      </c>
      <c r="C11" s="332" t="s">
        <v>208</v>
      </c>
      <c r="D11" s="332" t="str">
        <f t="shared" si="0"/>
        <v>おおだてし</v>
      </c>
    </row>
    <row r="12" spans="1:4">
      <c r="B12" s="332" t="s">
        <v>209</v>
      </c>
      <c r="C12" s="332" t="s">
        <v>210</v>
      </c>
      <c r="D12" s="332" t="str">
        <f t="shared" si="0"/>
        <v>よねざわし</v>
      </c>
    </row>
    <row r="13" spans="1:4">
      <c r="B13" s="407" t="s">
        <v>211</v>
      </c>
      <c r="C13" s="332" t="s">
        <v>212</v>
      </c>
      <c r="D13" s="332" t="str">
        <f t="shared" si="0"/>
        <v>しらかわし</v>
      </c>
    </row>
    <row r="14" spans="1:4">
      <c r="B14" s="407"/>
      <c r="C14" s="332" t="s">
        <v>213</v>
      </c>
      <c r="D14" s="332" t="str">
        <f t="shared" si="0"/>
        <v>みなみそうまし</v>
      </c>
    </row>
    <row r="15" spans="1:4">
      <c r="B15" s="332" t="s">
        <v>214</v>
      </c>
      <c r="C15" s="332" t="s">
        <v>215</v>
      </c>
      <c r="D15" s="332" t="str">
        <f t="shared" si="0"/>
        <v>かしまし</v>
      </c>
    </row>
    <row r="16" spans="1:4">
      <c r="B16" s="332" t="s">
        <v>216</v>
      </c>
      <c r="C16" s="332" t="s">
        <v>217</v>
      </c>
      <c r="D16" s="332" t="str">
        <f t="shared" si="0"/>
        <v>かぬまし</v>
      </c>
    </row>
    <row r="17" spans="2:4">
      <c r="B17" s="407" t="s">
        <v>218</v>
      </c>
      <c r="C17" s="332" t="s">
        <v>220</v>
      </c>
      <c r="D17" s="332" t="str">
        <f t="shared" si="0"/>
        <v>たてばやしし</v>
      </c>
    </row>
    <row r="18" spans="2:4">
      <c r="B18" s="407"/>
      <c r="C18" s="332" t="s">
        <v>219</v>
      </c>
      <c r="D18" s="332" t="str">
        <f t="shared" si="0"/>
        <v>しぶかわし</v>
      </c>
    </row>
    <row r="19" spans="2:4">
      <c r="B19" s="407"/>
      <c r="C19" s="332" t="s">
        <v>221</v>
      </c>
      <c r="D19" s="332" t="str">
        <f t="shared" si="0"/>
        <v>ふじおかし</v>
      </c>
    </row>
    <row r="20" spans="2:4">
      <c r="B20" s="407"/>
      <c r="C20" s="332" t="s">
        <v>222</v>
      </c>
      <c r="D20" s="332" t="str">
        <f t="shared" si="0"/>
        <v>あんなかし</v>
      </c>
    </row>
    <row r="21" spans="2:4">
      <c r="B21" s="407"/>
      <c r="C21" s="332" t="s">
        <v>223</v>
      </c>
      <c r="D21" s="332" t="str">
        <f t="shared" si="0"/>
        <v>みどりし</v>
      </c>
    </row>
    <row r="22" spans="2:4">
      <c r="B22" s="407" t="s">
        <v>224</v>
      </c>
      <c r="C22" s="332" t="s">
        <v>225</v>
      </c>
      <c r="D22" s="332" t="str">
        <f t="shared" si="0"/>
        <v>ぎょうだし</v>
      </c>
    </row>
    <row r="23" spans="2:4">
      <c r="B23" s="407"/>
      <c r="C23" s="332" t="s">
        <v>226</v>
      </c>
      <c r="D23" s="332" t="str">
        <f t="shared" si="0"/>
        <v>ちちぶし</v>
      </c>
    </row>
    <row r="24" spans="2:4">
      <c r="B24" s="407"/>
      <c r="C24" s="332" t="s">
        <v>227</v>
      </c>
      <c r="D24" s="332" t="str">
        <f t="shared" si="0"/>
        <v>ひがしまつやまし</v>
      </c>
    </row>
    <row r="25" spans="2:4">
      <c r="B25" s="407"/>
      <c r="C25" s="332" t="s">
        <v>228</v>
      </c>
      <c r="D25" s="332" t="str">
        <f t="shared" si="0"/>
        <v>はにゅうし</v>
      </c>
    </row>
    <row r="26" spans="2:4">
      <c r="B26" s="407"/>
      <c r="C26" s="332" t="s">
        <v>229</v>
      </c>
      <c r="D26" s="332" t="str">
        <f t="shared" si="0"/>
        <v>さってし</v>
      </c>
    </row>
    <row r="27" spans="2:4">
      <c r="B27" s="407" t="s">
        <v>230</v>
      </c>
      <c r="C27" s="332" t="s">
        <v>231</v>
      </c>
      <c r="D27" s="332" t="str">
        <f t="shared" si="0"/>
        <v>きみつし</v>
      </c>
    </row>
    <row r="28" spans="2:4">
      <c r="B28" s="407"/>
      <c r="C28" s="332" t="s">
        <v>232</v>
      </c>
      <c r="D28" s="332" t="str">
        <f t="shared" si="0"/>
        <v>そでがうらし</v>
      </c>
    </row>
    <row r="29" spans="2:4">
      <c r="B29" s="332" t="s">
        <v>233</v>
      </c>
      <c r="C29" s="332" t="s">
        <v>234</v>
      </c>
      <c r="D29" s="332" t="str">
        <f t="shared" si="0"/>
        <v>はむらし</v>
      </c>
    </row>
    <row r="30" spans="2:4">
      <c r="B30" s="332" t="s">
        <v>235</v>
      </c>
      <c r="C30" s="332" t="s">
        <v>236</v>
      </c>
      <c r="D30" s="332" t="str">
        <f t="shared" si="0"/>
        <v>あやせし</v>
      </c>
    </row>
    <row r="31" spans="2:4">
      <c r="B31" s="407" t="s">
        <v>237</v>
      </c>
      <c r="C31" s="332" t="s">
        <v>238</v>
      </c>
      <c r="D31" s="332" t="str">
        <f t="shared" si="0"/>
        <v>さんじょうし</v>
      </c>
    </row>
    <row r="32" spans="2:4">
      <c r="B32" s="407"/>
      <c r="C32" s="332" t="s">
        <v>239</v>
      </c>
      <c r="D32" s="332" t="str">
        <f t="shared" si="0"/>
        <v>かしわざきし</v>
      </c>
    </row>
    <row r="33" spans="2:4">
      <c r="B33" s="407"/>
      <c r="C33" s="332" t="s">
        <v>240</v>
      </c>
      <c r="D33" s="332" t="str">
        <f t="shared" si="0"/>
        <v>しばたし</v>
      </c>
    </row>
    <row r="34" spans="2:4">
      <c r="B34" s="407"/>
      <c r="C34" s="332" t="s">
        <v>241</v>
      </c>
      <c r="D34" s="332" t="str">
        <f t="shared" si="0"/>
        <v>つばめし</v>
      </c>
    </row>
    <row r="35" spans="2:4">
      <c r="B35" s="407"/>
      <c r="C35" s="332" t="s">
        <v>242</v>
      </c>
      <c r="D35" s="332" t="str">
        <f t="shared" si="0"/>
        <v>ごせんし</v>
      </c>
    </row>
    <row r="36" spans="2:4">
      <c r="B36" s="332" t="s">
        <v>243</v>
      </c>
      <c r="C36" s="332" t="s">
        <v>244</v>
      </c>
      <c r="D36" s="332" t="str">
        <f t="shared" si="0"/>
        <v>なんとし</v>
      </c>
    </row>
    <row r="37" spans="2:4">
      <c r="B37" s="332" t="s">
        <v>245</v>
      </c>
      <c r="C37" s="332" t="s">
        <v>246</v>
      </c>
      <c r="D37" s="332" t="str">
        <f t="shared" si="0"/>
        <v>かがし</v>
      </c>
    </row>
    <row r="38" spans="2:4">
      <c r="B38" s="407" t="s">
        <v>247</v>
      </c>
      <c r="C38" s="332" t="s">
        <v>248</v>
      </c>
      <c r="D38" s="332" t="str">
        <f t="shared" si="0"/>
        <v>さばえし</v>
      </c>
    </row>
    <row r="39" spans="2:4">
      <c r="B39" s="407"/>
      <c r="C39" s="332" t="s">
        <v>249</v>
      </c>
      <c r="D39" s="332" t="str">
        <f t="shared" si="0"/>
        <v>えちぜんし</v>
      </c>
    </row>
    <row r="40" spans="2:4">
      <c r="B40" s="407"/>
      <c r="C40" s="332" t="s">
        <v>250</v>
      </c>
      <c r="D40" s="332" t="str">
        <f t="shared" si="0"/>
        <v>さかいし</v>
      </c>
    </row>
    <row r="41" spans="2:4">
      <c r="B41" s="332" t="s">
        <v>343</v>
      </c>
      <c r="C41" s="332" t="s">
        <v>344</v>
      </c>
      <c r="D41" s="332" t="str">
        <f t="shared" si="0"/>
        <v>なし</v>
      </c>
    </row>
    <row r="42" spans="2:4">
      <c r="B42" s="407" t="s">
        <v>251</v>
      </c>
      <c r="C42" s="332" t="s">
        <v>252</v>
      </c>
      <c r="D42" s="332" t="str">
        <f t="shared" si="0"/>
        <v>おかやし</v>
      </c>
    </row>
    <row r="43" spans="2:4">
      <c r="B43" s="407"/>
      <c r="C43" s="332" t="s">
        <v>253</v>
      </c>
      <c r="D43" s="332" t="str">
        <f t="shared" si="0"/>
        <v>すわし</v>
      </c>
    </row>
    <row r="44" spans="2:4">
      <c r="B44" s="407"/>
      <c r="C44" s="332" t="s">
        <v>254</v>
      </c>
      <c r="D44" s="332" t="str">
        <f t="shared" si="0"/>
        <v>ちのし</v>
      </c>
    </row>
    <row r="45" spans="2:4">
      <c r="B45" s="407"/>
      <c r="C45" s="332" t="s">
        <v>255</v>
      </c>
      <c r="D45" s="332" t="str">
        <f t="shared" si="0"/>
        <v>しおじりし</v>
      </c>
    </row>
    <row r="46" spans="2:4">
      <c r="B46" s="407"/>
      <c r="C46" s="332" t="s">
        <v>256</v>
      </c>
      <c r="D46" s="332" t="str">
        <f t="shared" si="0"/>
        <v>ちくまし</v>
      </c>
    </row>
    <row r="47" spans="2:4">
      <c r="B47" s="407" t="s">
        <v>257</v>
      </c>
      <c r="C47" s="332" t="s">
        <v>258</v>
      </c>
      <c r="D47" s="332" t="str">
        <f t="shared" si="0"/>
        <v>せきし</v>
      </c>
    </row>
    <row r="48" spans="2:4">
      <c r="B48" s="407"/>
      <c r="C48" s="332" t="s">
        <v>259</v>
      </c>
      <c r="D48" s="332" t="str">
        <f t="shared" si="0"/>
        <v>なかつがわし</v>
      </c>
    </row>
    <row r="49" spans="2:4">
      <c r="B49" s="407"/>
      <c r="C49" s="332" t="s">
        <v>260</v>
      </c>
      <c r="D49" s="332" t="str">
        <f t="shared" si="0"/>
        <v>はしまし</v>
      </c>
    </row>
    <row r="50" spans="2:4">
      <c r="B50" s="407"/>
      <c r="C50" s="332" t="s">
        <v>261</v>
      </c>
      <c r="D50" s="332" t="str">
        <f t="shared" si="0"/>
        <v>えなし</v>
      </c>
    </row>
    <row r="51" spans="2:4">
      <c r="B51" s="407"/>
      <c r="C51" s="332" t="s">
        <v>262</v>
      </c>
      <c r="D51" s="332" t="str">
        <f t="shared" si="0"/>
        <v>みのかもし</v>
      </c>
    </row>
    <row r="52" spans="2:4">
      <c r="B52" s="407"/>
      <c r="C52" s="332" t="s">
        <v>263</v>
      </c>
      <c r="D52" s="332" t="str">
        <f t="shared" si="0"/>
        <v>ときし</v>
      </c>
    </row>
    <row r="53" spans="2:4">
      <c r="B53" s="407"/>
      <c r="C53" s="332" t="s">
        <v>264</v>
      </c>
      <c r="D53" s="332" t="str">
        <f t="shared" si="0"/>
        <v>かにし</v>
      </c>
    </row>
    <row r="54" spans="2:4">
      <c r="B54" s="407"/>
      <c r="C54" s="332" t="s">
        <v>265</v>
      </c>
      <c r="D54" s="332" t="str">
        <f t="shared" si="0"/>
        <v>みずほし</v>
      </c>
    </row>
    <row r="55" spans="2:4">
      <c r="B55" s="407" t="s">
        <v>266</v>
      </c>
      <c r="C55" s="332" t="s">
        <v>267</v>
      </c>
      <c r="D55" s="332" t="str">
        <f t="shared" si="0"/>
        <v>しまだし</v>
      </c>
    </row>
    <row r="56" spans="2:4">
      <c r="B56" s="407"/>
      <c r="C56" s="332" t="s">
        <v>268</v>
      </c>
      <c r="D56" s="332" t="str">
        <f t="shared" si="0"/>
        <v>ふくろいし</v>
      </c>
    </row>
    <row r="57" spans="2:4">
      <c r="B57" s="407"/>
      <c r="C57" s="332" t="s">
        <v>269</v>
      </c>
      <c r="D57" s="332" t="str">
        <f t="shared" si="0"/>
        <v>すそのし</v>
      </c>
    </row>
    <row r="58" spans="2:4">
      <c r="B58" s="407"/>
      <c r="C58" s="332" t="s">
        <v>270</v>
      </c>
      <c r="D58" s="332" t="str">
        <f t="shared" si="0"/>
        <v>こさいし</v>
      </c>
    </row>
    <row r="59" spans="2:4">
      <c r="B59" s="407" t="s">
        <v>271</v>
      </c>
      <c r="C59" s="332" t="s">
        <v>272</v>
      </c>
      <c r="D59" s="332" t="str">
        <f t="shared" si="0"/>
        <v>つしまし</v>
      </c>
    </row>
    <row r="60" spans="2:4">
      <c r="B60" s="407"/>
      <c r="C60" s="332" t="s">
        <v>273</v>
      </c>
      <c r="D60" s="332" t="str">
        <f t="shared" si="0"/>
        <v>へきなんし</v>
      </c>
    </row>
    <row r="61" spans="2:4">
      <c r="B61" s="407"/>
      <c r="C61" s="332" t="s">
        <v>274</v>
      </c>
      <c r="D61" s="332" t="str">
        <f t="shared" si="0"/>
        <v>がまごおりし</v>
      </c>
    </row>
    <row r="62" spans="2:4">
      <c r="B62" s="407"/>
      <c r="C62" s="332" t="s">
        <v>275</v>
      </c>
      <c r="D62" s="332" t="str">
        <f t="shared" si="0"/>
        <v>いぬやまし</v>
      </c>
    </row>
    <row r="63" spans="2:4">
      <c r="B63" s="407"/>
      <c r="C63" s="332" t="s">
        <v>276</v>
      </c>
      <c r="D63" s="332" t="str">
        <f t="shared" si="0"/>
        <v>とこなめし</v>
      </c>
    </row>
    <row r="64" spans="2:4">
      <c r="B64" s="407"/>
      <c r="C64" s="332" t="s">
        <v>277</v>
      </c>
      <c r="D64" s="332" t="str">
        <f t="shared" si="0"/>
        <v>こうなんし</v>
      </c>
    </row>
    <row r="65" spans="2:4">
      <c r="B65" s="407"/>
      <c r="C65" s="332" t="s">
        <v>278</v>
      </c>
      <c r="D65" s="332" t="str">
        <f t="shared" si="0"/>
        <v>おおぶし</v>
      </c>
    </row>
    <row r="66" spans="2:4">
      <c r="B66" s="407"/>
      <c r="C66" s="332" t="s">
        <v>279</v>
      </c>
      <c r="D66" s="332" t="str">
        <f t="shared" si="0"/>
        <v>ちたし</v>
      </c>
    </row>
    <row r="67" spans="2:4">
      <c r="B67" s="407"/>
      <c r="C67" s="332" t="s">
        <v>280</v>
      </c>
      <c r="D67" s="332" t="str">
        <f t="shared" si="0"/>
        <v>ちりゅうし</v>
      </c>
    </row>
    <row r="68" spans="2:4">
      <c r="B68" s="407"/>
      <c r="C68" s="332" t="s">
        <v>281</v>
      </c>
      <c r="D68" s="332" t="str">
        <f t="shared" si="0"/>
        <v>とよあけし</v>
      </c>
    </row>
    <row r="69" spans="2:4">
      <c r="B69" s="407"/>
      <c r="C69" s="332" t="s">
        <v>282</v>
      </c>
      <c r="D69" s="332" t="str">
        <f t="shared" si="0"/>
        <v>きよすし</v>
      </c>
    </row>
    <row r="70" spans="2:4">
      <c r="B70" s="407"/>
      <c r="C70" s="332" t="s">
        <v>283</v>
      </c>
      <c r="D70" s="332" t="str">
        <f t="shared" si="0"/>
        <v>きたなごやし</v>
      </c>
    </row>
    <row r="71" spans="2:4">
      <c r="B71" s="407"/>
      <c r="C71" s="332" t="s">
        <v>284</v>
      </c>
      <c r="D71" s="332" t="str">
        <f t="shared" si="0"/>
        <v>みよしし</v>
      </c>
    </row>
    <row r="72" spans="2:4">
      <c r="B72" s="407"/>
      <c r="C72" s="332" t="s">
        <v>285</v>
      </c>
      <c r="D72" s="332" t="str">
        <f t="shared" si="0"/>
        <v>あまし</v>
      </c>
    </row>
    <row r="73" spans="2:4">
      <c r="B73" s="407" t="s">
        <v>286</v>
      </c>
      <c r="C73" s="332" t="s">
        <v>287</v>
      </c>
      <c r="D73" s="332" t="str">
        <f t="shared" si="0"/>
        <v>なばりし</v>
      </c>
    </row>
    <row r="74" spans="2:4">
      <c r="B74" s="407"/>
      <c r="C74" s="332" t="s">
        <v>288</v>
      </c>
      <c r="D74" s="332" t="str">
        <f t="shared" ref="D74:D111" si="1">PHONETIC(C74)</f>
        <v>かめやまし</v>
      </c>
    </row>
    <row r="75" spans="2:4">
      <c r="B75" s="407"/>
      <c r="C75" s="332" t="s">
        <v>289</v>
      </c>
      <c r="D75" s="332" t="str">
        <f t="shared" si="1"/>
        <v>いがし</v>
      </c>
    </row>
    <row r="76" spans="2:4">
      <c r="B76" s="407" t="s">
        <v>290</v>
      </c>
      <c r="C76" s="332" t="s">
        <v>291</v>
      </c>
      <c r="D76" s="332" t="str">
        <f t="shared" si="1"/>
        <v>おうみはちまんし</v>
      </c>
    </row>
    <row r="77" spans="2:4">
      <c r="B77" s="407"/>
      <c r="C77" s="332" t="s">
        <v>292</v>
      </c>
      <c r="D77" s="332" t="str">
        <f t="shared" si="1"/>
        <v>もりやまし</v>
      </c>
    </row>
    <row r="78" spans="2:4">
      <c r="B78" s="407"/>
      <c r="C78" s="332" t="s">
        <v>293</v>
      </c>
      <c r="D78" s="332" t="str">
        <f t="shared" si="1"/>
        <v>りっとうし</v>
      </c>
    </row>
    <row r="79" spans="2:4">
      <c r="B79" s="407"/>
      <c r="C79" s="332" t="s">
        <v>294</v>
      </c>
      <c r="D79" s="332" t="str">
        <f t="shared" si="1"/>
        <v>こうかし</v>
      </c>
    </row>
    <row r="80" spans="2:4">
      <c r="B80" s="407"/>
      <c r="C80" s="332" t="s">
        <v>295</v>
      </c>
      <c r="D80" s="332" t="str">
        <f t="shared" si="1"/>
        <v>こなんし</v>
      </c>
    </row>
    <row r="81" spans="2:4">
      <c r="B81" s="407"/>
      <c r="C81" s="332" t="s">
        <v>296</v>
      </c>
      <c r="D81" s="332" t="str">
        <f t="shared" si="1"/>
        <v>たかしまし</v>
      </c>
    </row>
    <row r="82" spans="2:4">
      <c r="B82" s="332" t="s">
        <v>298</v>
      </c>
      <c r="C82" s="332" t="s">
        <v>299</v>
      </c>
      <c r="D82" s="332" t="str">
        <f t="shared" si="1"/>
        <v>なし</v>
      </c>
    </row>
    <row r="83" spans="2:4">
      <c r="B83" s="332" t="s">
        <v>297</v>
      </c>
      <c r="C83" s="332" t="s">
        <v>300</v>
      </c>
      <c r="D83" s="332" t="str">
        <f t="shared" si="1"/>
        <v>かしわらし</v>
      </c>
    </row>
    <row r="84" spans="2:4">
      <c r="B84" s="407" t="s">
        <v>301</v>
      </c>
      <c r="C84" s="332" t="s">
        <v>302</v>
      </c>
      <c r="D84" s="332" t="str">
        <f t="shared" si="1"/>
        <v>みきし</v>
      </c>
    </row>
    <row r="85" spans="2:4">
      <c r="B85" s="407"/>
      <c r="C85" s="332" t="s">
        <v>303</v>
      </c>
      <c r="D85" s="332" t="str">
        <f t="shared" si="1"/>
        <v>たかさごし</v>
      </c>
    </row>
    <row r="86" spans="2:4">
      <c r="B86" s="407"/>
      <c r="C86" s="332" t="s">
        <v>304</v>
      </c>
      <c r="D86" s="332" t="str">
        <f t="shared" si="1"/>
        <v>たんばし</v>
      </c>
    </row>
    <row r="87" spans="2:4">
      <c r="B87" s="407"/>
      <c r="C87" s="332" t="s">
        <v>305</v>
      </c>
      <c r="D87" s="332" t="str">
        <f t="shared" si="1"/>
        <v>たつのし</v>
      </c>
    </row>
    <row r="88" spans="2:4">
      <c r="B88" s="332" t="s">
        <v>306</v>
      </c>
      <c r="C88" s="332" t="s">
        <v>299</v>
      </c>
      <c r="D88" s="332" t="str">
        <f t="shared" si="1"/>
        <v>なし</v>
      </c>
    </row>
    <row r="89" spans="2:4">
      <c r="B89" s="332" t="s">
        <v>307</v>
      </c>
      <c r="C89" s="332" t="s">
        <v>308</v>
      </c>
      <c r="D89" s="332" t="str">
        <f t="shared" si="1"/>
        <v>かいなんし</v>
      </c>
    </row>
    <row r="90" spans="2:4">
      <c r="B90" s="332" t="s">
        <v>309</v>
      </c>
      <c r="C90" s="332" t="s">
        <v>299</v>
      </c>
      <c r="D90" s="332" t="str">
        <f t="shared" si="1"/>
        <v>なし</v>
      </c>
    </row>
    <row r="91" spans="2:4">
      <c r="B91" s="332" t="s">
        <v>310</v>
      </c>
      <c r="C91" s="332" t="s">
        <v>299</v>
      </c>
      <c r="D91" s="332" t="str">
        <f t="shared" si="1"/>
        <v>なし</v>
      </c>
    </row>
    <row r="92" spans="2:4">
      <c r="B92" s="407" t="s">
        <v>311</v>
      </c>
      <c r="C92" s="332" t="s">
        <v>312</v>
      </c>
      <c r="D92" s="332" t="str">
        <f t="shared" si="1"/>
        <v>たまのし</v>
      </c>
    </row>
    <row r="93" spans="2:4">
      <c r="B93" s="407"/>
      <c r="C93" s="332" t="s">
        <v>313</v>
      </c>
      <c r="D93" s="332" t="str">
        <f t="shared" si="1"/>
        <v>かさおかし</v>
      </c>
    </row>
    <row r="94" spans="2:4">
      <c r="B94" s="332" t="s">
        <v>314</v>
      </c>
      <c r="C94" s="332" t="s">
        <v>315</v>
      </c>
      <c r="D94" s="332" t="str">
        <f t="shared" si="1"/>
        <v>みはらし</v>
      </c>
    </row>
    <row r="95" spans="2:4">
      <c r="B95" s="407" t="s">
        <v>316</v>
      </c>
      <c r="C95" s="332" t="s">
        <v>317</v>
      </c>
      <c r="D95" s="332" t="str">
        <f t="shared" si="1"/>
        <v>くだまつし</v>
      </c>
    </row>
    <row r="96" spans="2:4">
      <c r="B96" s="407"/>
      <c r="C96" s="332" t="s">
        <v>318</v>
      </c>
      <c r="D96" s="332" t="str">
        <f t="shared" si="1"/>
        <v>ひかりし</v>
      </c>
    </row>
    <row r="97" spans="2:4">
      <c r="B97" s="407"/>
      <c r="C97" s="332" t="s">
        <v>319</v>
      </c>
      <c r="D97" s="332" t="str">
        <f t="shared" si="1"/>
        <v>さんようおのだし</v>
      </c>
    </row>
    <row r="98" spans="2:4">
      <c r="B98" s="332" t="s">
        <v>320</v>
      </c>
      <c r="C98" s="332" t="s">
        <v>299</v>
      </c>
      <c r="D98" s="332" t="str">
        <f t="shared" si="1"/>
        <v>なし</v>
      </c>
    </row>
    <row r="99" spans="2:4">
      <c r="B99" s="407" t="s">
        <v>321</v>
      </c>
      <c r="C99" s="332" t="s">
        <v>322</v>
      </c>
      <c r="D99" s="332" t="str">
        <f t="shared" si="1"/>
        <v>さかいでし</v>
      </c>
    </row>
    <row r="100" spans="2:4">
      <c r="B100" s="407"/>
      <c r="C100" s="332" t="s">
        <v>323</v>
      </c>
      <c r="D100" s="332" t="str">
        <f t="shared" si="1"/>
        <v>さぬきし</v>
      </c>
    </row>
    <row r="101" spans="2:4">
      <c r="B101" s="332" t="s">
        <v>324</v>
      </c>
      <c r="C101" s="332" t="s">
        <v>325</v>
      </c>
      <c r="D101" s="332" t="str">
        <f t="shared" si="1"/>
        <v>しこくちゅうおうし</v>
      </c>
    </row>
    <row r="102" spans="2:4">
      <c r="B102" s="332" t="s">
        <v>326</v>
      </c>
      <c r="C102" s="332" t="s">
        <v>299</v>
      </c>
      <c r="D102" s="332" t="str">
        <f t="shared" si="1"/>
        <v>なし</v>
      </c>
    </row>
    <row r="103" spans="2:4">
      <c r="B103" s="407" t="s">
        <v>327</v>
      </c>
      <c r="C103" s="332" t="s">
        <v>328</v>
      </c>
      <c r="D103" s="332" t="str">
        <f t="shared" si="1"/>
        <v>のおがたし</v>
      </c>
    </row>
    <row r="104" spans="2:4">
      <c r="B104" s="407"/>
      <c r="C104" s="332" t="s">
        <v>329</v>
      </c>
      <c r="D104" s="332" t="str">
        <f t="shared" si="1"/>
        <v>ゆくはしし</v>
      </c>
    </row>
    <row r="105" spans="2:4">
      <c r="B105" s="332" t="s">
        <v>330</v>
      </c>
      <c r="C105" s="332" t="s">
        <v>331</v>
      </c>
      <c r="D105" s="332" t="str">
        <f t="shared" si="1"/>
        <v>いまりし</v>
      </c>
    </row>
    <row r="106" spans="2:4">
      <c r="B106" s="332" t="s">
        <v>332</v>
      </c>
      <c r="C106" s="332" t="s">
        <v>299</v>
      </c>
      <c r="D106" s="332" t="str">
        <f t="shared" si="1"/>
        <v>なし</v>
      </c>
    </row>
    <row r="107" spans="2:4">
      <c r="B107" s="332" t="s">
        <v>333</v>
      </c>
      <c r="C107" s="332" t="s">
        <v>299</v>
      </c>
      <c r="D107" s="332" t="str">
        <f t="shared" si="1"/>
        <v>なし</v>
      </c>
    </row>
    <row r="108" spans="2:4">
      <c r="B108" s="332" t="s">
        <v>334</v>
      </c>
      <c r="C108" s="332" t="s">
        <v>299</v>
      </c>
      <c r="D108" s="332" t="str">
        <f t="shared" si="1"/>
        <v>なし</v>
      </c>
    </row>
    <row r="109" spans="2:4">
      <c r="B109" s="332" t="s">
        <v>335</v>
      </c>
      <c r="C109" s="332" t="s">
        <v>336</v>
      </c>
      <c r="D109" s="332" t="str">
        <f t="shared" si="1"/>
        <v>ひゅうがし</v>
      </c>
    </row>
    <row r="110" spans="2:4">
      <c r="B110" s="332" t="s">
        <v>337</v>
      </c>
      <c r="C110" s="332" t="s">
        <v>338</v>
      </c>
      <c r="D110" s="332" t="str">
        <f t="shared" si="1"/>
        <v>さつませんだいし</v>
      </c>
    </row>
    <row r="111" spans="2:4">
      <c r="B111" s="332" t="s">
        <v>339</v>
      </c>
      <c r="C111" s="332" t="s">
        <v>299</v>
      </c>
      <c r="D111" s="332" t="str">
        <f t="shared" si="1"/>
        <v>なし</v>
      </c>
    </row>
  </sheetData>
  <autoFilter ref="A5:D111"/>
  <mergeCells count="19">
    <mergeCell ref="B99:B100"/>
    <mergeCell ref="B103:B104"/>
    <mergeCell ref="B38:B40"/>
    <mergeCell ref="B42:B46"/>
    <mergeCell ref="B47:B54"/>
    <mergeCell ref="B55:B58"/>
    <mergeCell ref="B59:B72"/>
    <mergeCell ref="B73:B75"/>
    <mergeCell ref="B3:D3"/>
    <mergeCell ref="B76:B81"/>
    <mergeCell ref="B84:B87"/>
    <mergeCell ref="B92:B93"/>
    <mergeCell ref="B95:B97"/>
    <mergeCell ref="B8:B9"/>
    <mergeCell ref="B13:B14"/>
    <mergeCell ref="B17:B21"/>
    <mergeCell ref="B22:B26"/>
    <mergeCell ref="B27:B28"/>
    <mergeCell ref="B31:B35"/>
  </mergeCells>
  <phoneticPr fontId="2" type="Hiragan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view="pageBreakPreview" topLeftCell="C1" zoomScale="85" zoomScaleNormal="85" zoomScaleSheetLayoutView="85" workbookViewId="0">
      <pane xSplit="3" ySplit="1" topLeftCell="F2" activePane="bottomRight" state="frozen"/>
      <selection activeCell="C1" sqref="C1"/>
      <selection pane="topRight" activeCell="F1" sqref="F1"/>
      <selection pane="bottomLeft" activeCell="C3" sqref="C3"/>
      <selection pane="bottomRight" activeCell="G22" sqref="G22"/>
    </sheetView>
  </sheetViews>
  <sheetFormatPr defaultRowHeight="17.25"/>
  <cols>
    <col min="1" max="2" width="3.125" style="1" hidden="1" customWidth="1"/>
    <col min="3" max="3" width="3.125" style="1" customWidth="1"/>
    <col min="4" max="4" width="30.875" style="1" customWidth="1"/>
    <col min="5" max="5" width="4.375" style="1" customWidth="1"/>
    <col min="6" max="6" width="16.125" style="1" bestFit="1" customWidth="1"/>
    <col min="7" max="10" width="14.625" style="1" customWidth="1"/>
    <col min="11" max="11" width="16.125" style="1" bestFit="1" customWidth="1"/>
    <col min="12" max="12" width="14.625" style="96" customWidth="1"/>
    <col min="13" max="13" width="14.625" style="97" customWidth="1"/>
    <col min="14" max="16" width="14.625" style="1" customWidth="1"/>
    <col min="17" max="16384" width="9" style="1"/>
  </cols>
  <sheetData>
    <row r="1" spans="1:14" ht="6.2" customHeight="1">
      <c r="A1" s="2"/>
      <c r="B1" s="2"/>
      <c r="C1" s="2"/>
      <c r="D1" s="2"/>
      <c r="E1" s="2"/>
      <c r="F1" s="2"/>
      <c r="G1" s="2"/>
      <c r="H1" s="2"/>
      <c r="I1" s="2"/>
      <c r="J1" s="2"/>
      <c r="K1" s="2"/>
      <c r="L1" s="99"/>
      <c r="M1" s="99"/>
      <c r="N1" s="2"/>
    </row>
    <row r="2" spans="1:14" ht="17.25" customHeight="1">
      <c r="A2" s="2"/>
      <c r="B2" s="2"/>
      <c r="C2" s="2"/>
      <c r="D2" s="418" t="s">
        <v>134</v>
      </c>
      <c r="E2" s="419"/>
      <c r="F2" s="138" t="s">
        <v>135</v>
      </c>
      <c r="G2" s="44" t="s">
        <v>136</v>
      </c>
      <c r="H2" s="44" t="s">
        <v>136</v>
      </c>
      <c r="I2" s="44" t="s">
        <v>137</v>
      </c>
      <c r="J2" s="45" t="s">
        <v>138</v>
      </c>
      <c r="K2" s="46" t="s">
        <v>139</v>
      </c>
      <c r="L2" s="100"/>
      <c r="M2" s="100"/>
      <c r="N2" s="2"/>
    </row>
    <row r="3" spans="1:14" ht="17.25" customHeight="1">
      <c r="A3" s="2"/>
      <c r="B3" s="2"/>
      <c r="C3" s="2"/>
      <c r="D3" s="420" t="s">
        <v>8</v>
      </c>
      <c r="E3" s="421"/>
      <c r="F3" s="139">
        <v>16188802</v>
      </c>
      <c r="G3" s="47">
        <v>3124536</v>
      </c>
      <c r="H3" s="122">
        <v>3124536</v>
      </c>
      <c r="I3" s="122">
        <v>1827552</v>
      </c>
      <c r="J3" s="123">
        <v>2897262</v>
      </c>
      <c r="K3" s="124">
        <f>SUM(F3:J3)</f>
        <v>27162688</v>
      </c>
      <c r="L3" s="100"/>
      <c r="M3" s="100"/>
      <c r="N3" s="2"/>
    </row>
    <row r="4" spans="1:14" ht="17.25" customHeight="1">
      <c r="A4" s="2"/>
      <c r="B4" s="2"/>
      <c r="C4" s="2"/>
      <c r="D4" s="414" t="s">
        <v>140</v>
      </c>
      <c r="E4" s="415"/>
      <c r="F4" s="140">
        <v>0.85899999999999999</v>
      </c>
      <c r="G4" s="48">
        <v>0.71599999999999997</v>
      </c>
      <c r="H4" s="125">
        <v>0.71599999999999997</v>
      </c>
      <c r="I4" s="125">
        <v>0.879</v>
      </c>
      <c r="J4" s="126">
        <v>0.86</v>
      </c>
      <c r="K4" s="127" t="s">
        <v>143</v>
      </c>
      <c r="L4" s="100"/>
      <c r="M4" s="100"/>
      <c r="N4" s="2"/>
    </row>
    <row r="5" spans="1:14" ht="17.25" customHeight="1">
      <c r="A5" s="2"/>
      <c r="B5" s="2"/>
      <c r="C5" s="2"/>
      <c r="D5" s="414" t="s">
        <v>141</v>
      </c>
      <c r="E5" s="415"/>
      <c r="F5" s="140">
        <v>0.13200000000000001</v>
      </c>
      <c r="G5" s="48">
        <v>9.0999999999999998E-2</v>
      </c>
      <c r="H5" s="125">
        <v>9.0999999999999998E-2</v>
      </c>
      <c r="I5" s="125">
        <v>0.13100000000000001</v>
      </c>
      <c r="J5" s="126">
        <v>0.13100000000000001</v>
      </c>
      <c r="K5" s="127" t="s">
        <v>144</v>
      </c>
      <c r="L5" s="100"/>
      <c r="M5" s="100"/>
      <c r="N5" s="2"/>
    </row>
    <row r="6" spans="1:14" ht="17.25" customHeight="1">
      <c r="A6" s="2"/>
      <c r="B6" s="2"/>
      <c r="C6" s="2"/>
      <c r="D6" s="414" t="s">
        <v>9</v>
      </c>
      <c r="E6" s="415"/>
      <c r="F6" s="141">
        <v>0.67900000000000005</v>
      </c>
      <c r="G6" s="49">
        <v>0.76700000000000002</v>
      </c>
      <c r="H6" s="128">
        <v>0.76700000000000002</v>
      </c>
      <c r="I6" s="128">
        <v>0.25600000000000001</v>
      </c>
      <c r="J6" s="129">
        <v>0.25600000000000001</v>
      </c>
      <c r="K6" s="127" t="s">
        <v>144</v>
      </c>
      <c r="L6" s="100"/>
      <c r="M6" s="100"/>
      <c r="N6" s="2"/>
    </row>
    <row r="7" spans="1:14" ht="17.25" customHeight="1">
      <c r="A7" s="2"/>
      <c r="B7" s="2"/>
      <c r="C7" s="2"/>
      <c r="D7" s="414" t="s">
        <v>31</v>
      </c>
      <c r="E7" s="415"/>
      <c r="F7" s="142">
        <v>4258883</v>
      </c>
      <c r="G7" s="50">
        <v>625619</v>
      </c>
      <c r="H7" s="130">
        <v>625619</v>
      </c>
      <c r="I7" s="130">
        <v>1202159</v>
      </c>
      <c r="J7" s="131">
        <v>2010720</v>
      </c>
      <c r="K7" s="132">
        <f>SUM(F7:J7)</f>
        <v>8723000</v>
      </c>
      <c r="L7" s="100"/>
      <c r="M7" s="100"/>
      <c r="N7" s="2"/>
    </row>
    <row r="8" spans="1:14" ht="17.25" customHeight="1">
      <c r="A8" s="2"/>
      <c r="B8" s="2"/>
      <c r="C8" s="2"/>
      <c r="D8" s="414" t="s">
        <v>32</v>
      </c>
      <c r="E8" s="415"/>
      <c r="F8" s="142">
        <v>872370</v>
      </c>
      <c r="G8" s="50">
        <v>201399</v>
      </c>
      <c r="H8" s="130">
        <v>201399</v>
      </c>
      <c r="I8" s="130">
        <v>120291</v>
      </c>
      <c r="J8" s="131">
        <v>123458</v>
      </c>
      <c r="K8" s="132">
        <f>SUM(F8:J8)</f>
        <v>1518917</v>
      </c>
      <c r="L8" s="100"/>
      <c r="M8" s="100"/>
      <c r="N8" s="2"/>
    </row>
    <row r="9" spans="1:14" ht="17.25" customHeight="1">
      <c r="A9" s="2"/>
      <c r="B9" s="2"/>
      <c r="C9" s="2"/>
      <c r="D9" s="416" t="s">
        <v>142</v>
      </c>
      <c r="E9" s="417"/>
      <c r="F9" s="143">
        <v>6578354</v>
      </c>
      <c r="G9" s="51">
        <v>3681608</v>
      </c>
      <c r="H9" s="133">
        <v>3681608</v>
      </c>
      <c r="I9" s="133">
        <v>1347501</v>
      </c>
      <c r="J9" s="134">
        <v>1136485</v>
      </c>
      <c r="K9" s="135">
        <f>SUM(F9:J9)</f>
        <v>16425556</v>
      </c>
      <c r="L9" s="100"/>
      <c r="M9" s="100"/>
      <c r="N9" s="2"/>
    </row>
    <row r="10" spans="1:14" ht="7.5" customHeight="1">
      <c r="A10" s="2"/>
      <c r="B10" s="2"/>
      <c r="C10" s="2"/>
      <c r="D10" s="2"/>
      <c r="E10" s="2"/>
      <c r="F10" s="2"/>
      <c r="G10" s="2"/>
      <c r="H10" s="2"/>
      <c r="I10" s="2"/>
      <c r="J10" s="2"/>
      <c r="K10" s="2"/>
      <c r="L10" s="100"/>
      <c r="M10" s="100"/>
      <c r="N10" s="2"/>
    </row>
    <row r="11" spans="1:14">
      <c r="A11" s="2"/>
      <c r="B11" s="2"/>
      <c r="C11" s="2"/>
      <c r="D11" s="2"/>
      <c r="E11" s="2"/>
      <c r="F11" s="2"/>
      <c r="G11" s="2"/>
      <c r="H11" s="2"/>
      <c r="I11" s="2"/>
      <c r="J11" s="2"/>
      <c r="K11" s="2"/>
      <c r="L11" s="100"/>
      <c r="M11" s="100"/>
      <c r="N11" s="2"/>
    </row>
    <row r="12" spans="1:14">
      <c r="A12" s="2"/>
      <c r="B12" s="2"/>
      <c r="C12" s="2"/>
      <c r="D12" s="418" t="s">
        <v>134</v>
      </c>
      <c r="E12" s="419"/>
      <c r="F12" s="138" t="s">
        <v>135</v>
      </c>
      <c r="G12" s="44" t="s">
        <v>136</v>
      </c>
      <c r="H12" s="44" t="s">
        <v>137</v>
      </c>
      <c r="I12" s="45" t="s">
        <v>138</v>
      </c>
      <c r="J12" s="46" t="s">
        <v>139</v>
      </c>
      <c r="K12" s="100"/>
      <c r="L12" s="100"/>
      <c r="M12" s="2"/>
    </row>
    <row r="13" spans="1:14">
      <c r="A13" s="2"/>
      <c r="B13" s="2"/>
      <c r="C13" s="2"/>
      <c r="D13" s="420" t="s">
        <v>8</v>
      </c>
      <c r="E13" s="421"/>
      <c r="F13" s="139">
        <v>16188802</v>
      </c>
      <c r="G13" s="122">
        <v>3124536</v>
      </c>
      <c r="H13" s="122">
        <v>1827552</v>
      </c>
      <c r="I13" s="123">
        <v>2897262</v>
      </c>
      <c r="J13" s="124">
        <f>SUM(F13:I13)</f>
        <v>24038152</v>
      </c>
      <c r="K13" s="100"/>
      <c r="L13" s="100"/>
      <c r="M13" s="2"/>
    </row>
    <row r="14" spans="1:14">
      <c r="A14" s="2"/>
      <c r="B14" s="2"/>
      <c r="C14" s="2"/>
      <c r="D14" s="414" t="s">
        <v>140</v>
      </c>
      <c r="E14" s="415"/>
      <c r="F14" s="140">
        <v>0.85899999999999999</v>
      </c>
      <c r="G14" s="125">
        <v>0.71599999999999997</v>
      </c>
      <c r="H14" s="125">
        <v>0.879</v>
      </c>
      <c r="I14" s="126">
        <v>0.86</v>
      </c>
      <c r="J14" s="127" t="s">
        <v>143</v>
      </c>
      <c r="K14" s="100"/>
      <c r="L14" s="100"/>
      <c r="M14" s="2"/>
    </row>
    <row r="15" spans="1:14">
      <c r="A15" s="2"/>
      <c r="B15" s="2"/>
      <c r="C15" s="2"/>
      <c r="D15" s="414" t="s">
        <v>141</v>
      </c>
      <c r="E15" s="415"/>
      <c r="F15" s="140">
        <v>0.13200000000000001</v>
      </c>
      <c r="G15" s="125">
        <v>9.0999999999999998E-2</v>
      </c>
      <c r="H15" s="125">
        <v>0.13100000000000001</v>
      </c>
      <c r="I15" s="126">
        <v>0.13100000000000001</v>
      </c>
      <c r="J15" s="127" t="s">
        <v>144</v>
      </c>
      <c r="K15" s="100"/>
      <c r="L15" s="100"/>
      <c r="M15" s="2"/>
    </row>
    <row r="16" spans="1:14">
      <c r="A16" s="2"/>
      <c r="B16" s="2"/>
      <c r="C16" s="2"/>
      <c r="D16" s="414" t="s">
        <v>9</v>
      </c>
      <c r="E16" s="415"/>
      <c r="F16" s="141">
        <v>0.67900000000000005</v>
      </c>
      <c r="G16" s="128">
        <v>0.76700000000000002</v>
      </c>
      <c r="H16" s="128">
        <v>0.25600000000000001</v>
      </c>
      <c r="I16" s="129">
        <v>0.25600000000000001</v>
      </c>
      <c r="J16" s="127" t="s">
        <v>144</v>
      </c>
      <c r="K16" s="100"/>
      <c r="L16" s="100"/>
      <c r="M16" s="2"/>
    </row>
    <row r="17" spans="1:13">
      <c r="A17" s="2"/>
      <c r="B17" s="2"/>
      <c r="C17" s="2"/>
      <c r="D17" s="414" t="s">
        <v>31</v>
      </c>
      <c r="E17" s="415"/>
      <c r="F17" s="142">
        <v>4258883</v>
      </c>
      <c r="G17" s="130">
        <v>625619</v>
      </c>
      <c r="H17" s="130">
        <v>1202159</v>
      </c>
      <c r="I17" s="131">
        <v>2010720</v>
      </c>
      <c r="J17" s="132">
        <f>SUM(F17:I17)</f>
        <v>8097381</v>
      </c>
      <c r="K17" s="100"/>
      <c r="L17" s="100"/>
      <c r="M17" s="2"/>
    </row>
    <row r="18" spans="1:13">
      <c r="A18" s="2"/>
      <c r="B18" s="2"/>
      <c r="C18" s="2"/>
      <c r="D18" s="414" t="s">
        <v>32</v>
      </c>
      <c r="E18" s="415"/>
      <c r="F18" s="142">
        <v>872370</v>
      </c>
      <c r="G18" s="130">
        <v>201399</v>
      </c>
      <c r="H18" s="130">
        <v>120291</v>
      </c>
      <c r="I18" s="131">
        <v>123458</v>
      </c>
      <c r="J18" s="132">
        <f>SUM(F18:I18)</f>
        <v>1317518</v>
      </c>
      <c r="K18" s="100"/>
      <c r="L18" s="100"/>
      <c r="M18" s="2"/>
    </row>
    <row r="19" spans="1:13">
      <c r="A19" s="2"/>
      <c r="B19" s="2"/>
      <c r="C19" s="2"/>
      <c r="D19" s="416" t="s">
        <v>142</v>
      </c>
      <c r="E19" s="417"/>
      <c r="F19" s="143">
        <v>6578354</v>
      </c>
      <c r="G19" s="133">
        <v>3681608</v>
      </c>
      <c r="H19" s="133">
        <v>1347501</v>
      </c>
      <c r="I19" s="134">
        <v>1136485</v>
      </c>
      <c r="J19" s="135">
        <f>SUM(F19:I19)</f>
        <v>12743948</v>
      </c>
      <c r="K19" s="100"/>
      <c r="L19" s="100"/>
      <c r="M19" s="2"/>
    </row>
    <row r="20" spans="1:13">
      <c r="L20" s="137"/>
      <c r="M20" s="137"/>
    </row>
    <row r="21" spans="1:13">
      <c r="L21" s="137"/>
      <c r="M21" s="137"/>
    </row>
    <row r="22" spans="1:13">
      <c r="L22" s="137"/>
      <c r="M22" s="137"/>
    </row>
    <row r="23" spans="1:13">
      <c r="L23" s="137"/>
      <c r="M23" s="137"/>
    </row>
    <row r="24" spans="1:13">
      <c r="L24" s="137"/>
      <c r="M24" s="137"/>
    </row>
    <row r="25" spans="1:13">
      <c r="L25" s="137"/>
      <c r="M25" s="137"/>
    </row>
    <row r="26" spans="1:13">
      <c r="L26" s="137"/>
      <c r="M26" s="137"/>
    </row>
    <row r="27" spans="1:13">
      <c r="L27" s="137"/>
      <c r="M27" s="137"/>
    </row>
    <row r="28" spans="1:13">
      <c r="L28" s="137"/>
      <c r="M28" s="137"/>
    </row>
    <row r="29" spans="1:13">
      <c r="L29" s="137"/>
      <c r="M29" s="137"/>
    </row>
    <row r="30" spans="1:13">
      <c r="L30" s="137"/>
      <c r="M30" s="137"/>
    </row>
  </sheetData>
  <mergeCells count="16">
    <mergeCell ref="D7:E7"/>
    <mergeCell ref="D8:E8"/>
    <mergeCell ref="D9:E9"/>
    <mergeCell ref="D2:E2"/>
    <mergeCell ref="D3:E3"/>
    <mergeCell ref="D4:E4"/>
    <mergeCell ref="D5:E5"/>
    <mergeCell ref="D6:E6"/>
    <mergeCell ref="D17:E17"/>
    <mergeCell ref="D18:E18"/>
    <mergeCell ref="D19:E19"/>
    <mergeCell ref="D12:E12"/>
    <mergeCell ref="D13:E13"/>
    <mergeCell ref="D14:E14"/>
    <mergeCell ref="D15:E15"/>
    <mergeCell ref="D16:E16"/>
  </mergeCells>
  <phoneticPr fontId="2"/>
  <printOptions horizontalCentered="1"/>
  <pageMargins left="0.55118110236220474" right="0.19685039370078741" top="0.7" bottom="0.61" header="0.41" footer="0.34"/>
  <pageSetup paperSize="9" scale="54" fitToWidth="2" fitToHeight="2" orientation="portrait" horizontalDpi="4294967293" r:id="rId1"/>
  <headerFooter alignWithMargins="0">
    <oddHeader>&amp;C&amp;"ＭＳ Ｐゴシック,太字"&amp;20三原市決算カード推移</oddHeader>
    <oddFooter>&amp;C&amp;18&amp;P／&amp;N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推移表</vt:lpstr>
      <vt:lpstr>R4類似団体</vt:lpstr>
      <vt:lpstr>R3類似団体</vt:lpstr>
      <vt:lpstr>R2類似団体</vt:lpstr>
      <vt:lpstr>H31類似団体</vt:lpstr>
      <vt:lpstr>H30類似団体</vt:lpstr>
      <vt:lpstr>平成15年度1市3町の指標等のカメラデータ</vt:lpstr>
      <vt:lpstr>推移表!Print_Area</vt:lpstr>
      <vt:lpstr>平成15年度1市3町の指標等のカメラデータ!Print_Area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1692inoue</dc:creator>
  <cp:lastModifiedBy>Windows ユーザー</cp:lastModifiedBy>
  <cp:lastPrinted>2024-09-25T22:09:07Z</cp:lastPrinted>
  <dcterms:created xsi:type="dcterms:W3CDTF">2010-09-15T05:35:24Z</dcterms:created>
  <dcterms:modified xsi:type="dcterms:W3CDTF">2024-09-25T22:09:57Z</dcterms:modified>
</cp:coreProperties>
</file>