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100030-norinsuisanka\000000MASTER\01農業水産係\01農業振興\7040_農業経営基盤強化対策事業費\認定農業者\ホームページ掲載様式\R5\経営改善計画\"/>
    </mc:Choice>
  </mc:AlternateContent>
  <bookViews>
    <workbookView xWindow="0" yWindow="0" windowWidth="20490" windowHeight="9075" tabRatio="637" activeTab="3"/>
  </bookViews>
  <sheets>
    <sheet name="1表紙" sheetId="1" r:id="rId1"/>
    <sheet name="2作物栽培計画" sheetId="5" r:id="rId2"/>
    <sheet name="3年次別収支" sheetId="44" r:id="rId3"/>
    <sheet name="売上高参考" sheetId="45" r:id="rId4"/>
    <sheet name="4事業計画" sheetId="6" r:id="rId5"/>
    <sheet name="5資金運用計画" sheetId="22" r:id="rId6"/>
  </sheets>
  <definedNames>
    <definedName name="_xlnm.Print_Area" localSheetId="0">'1表紙'!$A$1:$K$24</definedName>
    <definedName name="_xlnm.Print_Area" localSheetId="1">'2作物栽培計画'!$A$1:$AL$34</definedName>
    <definedName name="_xlnm.Print_Area" localSheetId="2">'3年次別収支'!$A$1:$K$53</definedName>
    <definedName name="_xlnm.Print_Area" localSheetId="4">'4事業計画'!$A$1:$J$23</definedName>
    <definedName name="_xlnm.Print_Area" localSheetId="5">'5資金運用計画'!$A$1:$G$19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5" l="1"/>
  <c r="E7" i="45" s="1"/>
  <c r="E8" i="45" s="1"/>
  <c r="F23" i="45"/>
  <c r="F7" i="45" s="1"/>
  <c r="F8" i="45" s="1"/>
  <c r="G23" i="45"/>
  <c r="G7" i="45" s="1"/>
  <c r="G8" i="45" s="1"/>
  <c r="H23" i="45"/>
  <c r="H7" i="45" s="1"/>
  <c r="H8" i="45" s="1"/>
  <c r="I23" i="45"/>
  <c r="I7" i="45" s="1"/>
  <c r="I8" i="45" s="1"/>
  <c r="D23" i="45"/>
  <c r="I21" i="45"/>
  <c r="H21" i="45"/>
  <c r="G21" i="45"/>
  <c r="F21" i="45"/>
  <c r="E21" i="45"/>
  <c r="D21" i="45"/>
  <c r="F4" i="44"/>
  <c r="E18" i="45" l="1"/>
  <c r="G4" i="44" s="1"/>
  <c r="F18" i="45"/>
  <c r="G18" i="45"/>
  <c r="I4" i="44" s="1"/>
  <c r="H18" i="45"/>
  <c r="J4" i="44" s="1"/>
  <c r="I18" i="45"/>
  <c r="K4" i="44" s="1"/>
  <c r="D18" i="45"/>
  <c r="H4" i="44" l="1"/>
  <c r="H6" i="44" s="1"/>
  <c r="E14" i="22"/>
  <c r="D14" i="22"/>
  <c r="C14" i="22"/>
  <c r="E7" i="22"/>
  <c r="D7" i="22"/>
  <c r="C7" i="22"/>
  <c r="E6" i="22"/>
  <c r="D6" i="22"/>
  <c r="C6" i="22"/>
  <c r="F6" i="44" l="1"/>
  <c r="I49" i="44" l="1"/>
  <c r="I45" i="44"/>
  <c r="I37" i="44"/>
  <c r="E13" i="22" s="1"/>
  <c r="I25" i="44"/>
  <c r="E12" i="22" s="1"/>
  <c r="I6" i="44"/>
  <c r="E5" i="22" s="1"/>
  <c r="I26" i="44" l="1"/>
  <c r="I38" i="44" s="1"/>
  <c r="I46" i="44" s="1"/>
  <c r="I50" i="44" s="1"/>
  <c r="D22" i="6"/>
  <c r="D11" i="6"/>
  <c r="I52" i="44" l="1"/>
  <c r="I53" i="44"/>
  <c r="D23" i="6"/>
  <c r="F14" i="22"/>
  <c r="G14" i="22"/>
  <c r="G7" i="22"/>
  <c r="F7" i="22"/>
  <c r="F6" i="22"/>
  <c r="G6" i="22"/>
  <c r="F49" i="44"/>
  <c r="K49" i="44"/>
  <c r="G49" i="44"/>
  <c r="H49" i="44"/>
  <c r="J49" i="44"/>
  <c r="F45" i="44"/>
  <c r="F25" i="44"/>
  <c r="F37" i="44"/>
  <c r="G6" i="44"/>
  <c r="C5" i="22" s="1"/>
  <c r="C11" i="22" s="1"/>
  <c r="D5" i="22"/>
  <c r="J6" i="44"/>
  <c r="F5" i="22" s="1"/>
  <c r="K6" i="44"/>
  <c r="G5" i="22" s="1"/>
  <c r="E11" i="6"/>
  <c r="F11" i="6"/>
  <c r="G11" i="6"/>
  <c r="H11" i="6"/>
  <c r="I11" i="6"/>
  <c r="E22" i="6"/>
  <c r="E23" i="6" s="1"/>
  <c r="F22" i="6"/>
  <c r="F23" i="6" s="1"/>
  <c r="G22" i="6"/>
  <c r="H22" i="6"/>
  <c r="H23" i="6" s="1"/>
  <c r="I22" i="6"/>
  <c r="I23" i="6"/>
  <c r="G23" i="6"/>
  <c r="G45" i="44"/>
  <c r="H45" i="44"/>
  <c r="G37" i="44"/>
  <c r="C13" i="22" s="1"/>
  <c r="G25" i="44"/>
  <c r="C12" i="22" s="1"/>
  <c r="H37" i="44"/>
  <c r="D13" i="22" s="1"/>
  <c r="K37" i="44"/>
  <c r="G13" i="22" s="1"/>
  <c r="H25" i="44"/>
  <c r="D12" i="22" s="1"/>
  <c r="J37" i="44"/>
  <c r="F13" i="22" s="1"/>
  <c r="J45" i="44"/>
  <c r="K45" i="44"/>
  <c r="J25" i="44"/>
  <c r="F12" i="22" s="1"/>
  <c r="K25" i="44"/>
  <c r="G12" i="22" s="1"/>
  <c r="C18" i="22" l="1"/>
  <c r="C19" i="22" s="1"/>
  <c r="G18" i="22"/>
  <c r="H26" i="44"/>
  <c r="H38" i="44" s="1"/>
  <c r="H46" i="44" s="1"/>
  <c r="H50" i="44" s="1"/>
  <c r="K26" i="44"/>
  <c r="K38" i="44" s="1"/>
  <c r="K46" i="44" s="1"/>
  <c r="K50" i="44" s="1"/>
  <c r="K53" i="44" s="1"/>
  <c r="G26" i="44"/>
  <c r="G38" i="44" s="1"/>
  <c r="G46" i="44" s="1"/>
  <c r="G50" i="44" s="1"/>
  <c r="F26" i="44"/>
  <c r="F38" i="44" s="1"/>
  <c r="F46" i="44" s="1"/>
  <c r="F50" i="44" s="1"/>
  <c r="F53" i="44" s="1"/>
  <c r="E18" i="22"/>
  <c r="D18" i="22"/>
  <c r="F18" i="22"/>
  <c r="J26" i="44"/>
  <c r="J38" i="44" s="1"/>
  <c r="J46" i="44" s="1"/>
  <c r="J50" i="44" s="1"/>
  <c r="J53" i="44" s="1"/>
  <c r="H52" i="44" l="1"/>
  <c r="H53" i="44"/>
  <c r="G52" i="44"/>
  <c r="G53" i="44"/>
  <c r="D4" i="22"/>
  <c r="K52" i="44"/>
  <c r="F52" i="44"/>
  <c r="J52" i="44"/>
  <c r="D11" i="22" l="1"/>
  <c r="D19" i="22" s="1"/>
  <c r="E4" i="22" s="1"/>
  <c r="E11" i="22" l="1"/>
  <c r="E19" i="22" s="1"/>
  <c r="F4" i="22" s="1"/>
  <c r="F11" i="22" l="1"/>
  <c r="F19" i="22" s="1"/>
  <c r="G4" i="22" s="1"/>
  <c r="G11" i="22" l="1"/>
  <c r="G19" i="22" s="1"/>
</calcChain>
</file>

<file path=xl/sharedStrings.xml><?xml version="1.0" encoding="utf-8"?>
<sst xmlns="http://schemas.openxmlformats.org/spreadsheetml/2006/main" count="248" uniqueCount="183">
  <si>
    <t>氏名</t>
    <rPh sb="0" eb="2">
      <t>シメイ</t>
    </rPh>
    <phoneticPr fontId="2"/>
  </si>
  <si>
    <t xml:space="preserve"> 単位：円       </t>
    <phoneticPr fontId="2"/>
  </si>
  <si>
    <t>入</t>
    <rPh sb="0" eb="1">
      <t>ハイ</t>
    </rPh>
    <phoneticPr fontId="2"/>
  </si>
  <si>
    <t>出</t>
    <rPh sb="0" eb="1">
      <t>デ</t>
    </rPh>
    <phoneticPr fontId="2"/>
  </si>
  <si>
    <t>減価償却費</t>
  </si>
  <si>
    <t>営業外費用</t>
  </si>
  <si>
    <t>作物名</t>
  </si>
  <si>
    <t>上</t>
  </si>
  <si>
    <t>中</t>
  </si>
  <si>
    <t>下</t>
  </si>
  <si>
    <t>単　価</t>
  </si>
  <si>
    <t>補助金</t>
  </si>
  <si>
    <t>繰越現預金</t>
  </si>
  <si>
    <t>受</t>
  </si>
  <si>
    <t>営業外収益</t>
  </si>
  <si>
    <t>生産原価</t>
  </si>
  <si>
    <t>支</t>
  </si>
  <si>
    <t>販売一般管理費</t>
  </si>
  <si>
    <t>作　　　成</t>
    <rPh sb="0" eb="1">
      <t>サク</t>
    </rPh>
    <rPh sb="4" eb="5">
      <t>ナル</t>
    </rPh>
    <phoneticPr fontId="2"/>
  </si>
  <si>
    <t>所　在　地　</t>
    <rPh sb="0" eb="1">
      <t>トコロ</t>
    </rPh>
    <rPh sb="2" eb="3">
      <t>ザイ</t>
    </rPh>
    <rPh sb="4" eb="5">
      <t>チ</t>
    </rPh>
    <phoneticPr fontId="2"/>
  </si>
  <si>
    <t>電　　　話</t>
    <rPh sb="0" eb="1">
      <t>デン</t>
    </rPh>
    <rPh sb="4" eb="5">
      <t>ハナシ</t>
    </rPh>
    <phoneticPr fontId="2"/>
  </si>
  <si>
    <t xml:space="preserve">    区　　　分</t>
  </si>
  <si>
    <t xml:space="preserve"> 合　　　　計</t>
  </si>
  <si>
    <t xml:space="preserve"> １０ 月</t>
  </si>
  <si>
    <t xml:space="preserve"> 導入施設機械名</t>
  </si>
  <si>
    <t>融　 資</t>
  </si>
  <si>
    <t xml:space="preserve"> 小　計</t>
  </si>
  <si>
    <t xml:space="preserve"> 合　計</t>
  </si>
  <si>
    <t xml:space="preserve">　①年間栽培計画                                                                                                                            </t>
  </si>
  <si>
    <t xml:space="preserve">         月</t>
  </si>
  <si>
    <t xml:space="preserve">  １月</t>
  </si>
  <si>
    <t xml:space="preserve">  ２月</t>
  </si>
  <si>
    <t xml:space="preserve">  ３月</t>
  </si>
  <si>
    <t xml:space="preserve">  ４月</t>
  </si>
  <si>
    <t xml:space="preserve">  ５月</t>
  </si>
  <si>
    <t xml:space="preserve">  ６月</t>
  </si>
  <si>
    <t xml:space="preserve">  ７月</t>
  </si>
  <si>
    <t xml:space="preserve">  ８月</t>
  </si>
  <si>
    <t xml:space="preserve">  ９月</t>
  </si>
  <si>
    <t xml:space="preserve"> １１月</t>
  </si>
  <si>
    <t xml:space="preserve"> １２月</t>
  </si>
  <si>
    <t xml:space="preserve">  凡例：○播種  △定植  ×開花  □収穫  ◎乾燥調製</t>
  </si>
  <si>
    <t xml:space="preserve">         年</t>
  </si>
  <si>
    <t>備考</t>
    <rPh sb="0" eb="2">
      <t>ビコウ</t>
    </rPh>
    <phoneticPr fontId="2"/>
  </si>
  <si>
    <t>全　 体
事業量</t>
    <rPh sb="5" eb="8">
      <t>ジギョウリョウ</t>
    </rPh>
    <phoneticPr fontId="2"/>
  </si>
  <si>
    <t>借入金</t>
    <rPh sb="0" eb="3">
      <t>カリイレキン</t>
    </rPh>
    <phoneticPr fontId="2"/>
  </si>
  <si>
    <t>借入償還金</t>
    <rPh sb="0" eb="2">
      <t>カリイレ</t>
    </rPh>
    <rPh sb="2" eb="5">
      <t>ショウカンキン</t>
    </rPh>
    <phoneticPr fontId="2"/>
  </si>
  <si>
    <t>（総括表）</t>
    <rPh sb="1" eb="3">
      <t>ソウカツ</t>
    </rPh>
    <rPh sb="3" eb="4">
      <t>ヒョウ</t>
    </rPh>
    <phoneticPr fontId="6"/>
  </si>
  <si>
    <t>区分</t>
    <rPh sb="0" eb="2">
      <t>クブン</t>
    </rPh>
    <phoneticPr fontId="6"/>
  </si>
  <si>
    <t>営業損益</t>
    <rPh sb="0" eb="2">
      <t>エイギョウ</t>
    </rPh>
    <rPh sb="2" eb="4">
      <t>ソンエキ</t>
    </rPh>
    <phoneticPr fontId="6"/>
  </si>
  <si>
    <t>売上高</t>
    <rPh sb="0" eb="2">
      <t>ウリアゲ</t>
    </rPh>
    <rPh sb="2" eb="3">
      <t>ダカ</t>
    </rPh>
    <phoneticPr fontId="6"/>
  </si>
  <si>
    <t>販売金額</t>
    <rPh sb="0" eb="2">
      <t>ハンバイ</t>
    </rPh>
    <rPh sb="2" eb="4">
      <t>キンガク</t>
    </rPh>
    <phoneticPr fontId="6"/>
  </si>
  <si>
    <t>売上高 計</t>
    <rPh sb="0" eb="2">
      <t>ウリアゲ</t>
    </rPh>
    <rPh sb="2" eb="3">
      <t>ダカ</t>
    </rPh>
    <rPh sb="4" eb="5">
      <t>ケイ</t>
    </rPh>
    <phoneticPr fontId="6"/>
  </si>
  <si>
    <t>A</t>
    <phoneticPr fontId="6"/>
  </si>
  <si>
    <t>売上
原価</t>
    <rPh sb="0" eb="2">
      <t>ウリアゲ</t>
    </rPh>
    <rPh sb="3" eb="5">
      <t>ゲンカ</t>
    </rPh>
    <phoneticPr fontId="6"/>
  </si>
  <si>
    <t>種苗費</t>
    <rPh sb="0" eb="2">
      <t>シュビョウ</t>
    </rPh>
    <rPh sb="2" eb="3">
      <t>ヒ</t>
    </rPh>
    <phoneticPr fontId="6"/>
  </si>
  <si>
    <t>肥料費</t>
    <rPh sb="0" eb="3">
      <t>ヒリョウヒ</t>
    </rPh>
    <phoneticPr fontId="6"/>
  </si>
  <si>
    <t>農薬費</t>
    <rPh sb="0" eb="2">
      <t>ノウヤク</t>
    </rPh>
    <rPh sb="2" eb="3">
      <t>ヒ</t>
    </rPh>
    <phoneticPr fontId="6"/>
  </si>
  <si>
    <t>動力光熱費</t>
    <rPh sb="0" eb="2">
      <t>ドウリョク</t>
    </rPh>
    <rPh sb="2" eb="5">
      <t>コウネツヒ</t>
    </rPh>
    <phoneticPr fontId="6"/>
  </si>
  <si>
    <t>諸材料費</t>
    <rPh sb="0" eb="1">
      <t>ショ</t>
    </rPh>
    <rPh sb="1" eb="4">
      <t>ザイリョウヒ</t>
    </rPh>
    <phoneticPr fontId="6"/>
  </si>
  <si>
    <t>小農具費</t>
    <rPh sb="0" eb="1">
      <t>ショウ</t>
    </rPh>
    <rPh sb="1" eb="3">
      <t>ノウグ</t>
    </rPh>
    <rPh sb="3" eb="4">
      <t>ヒ</t>
    </rPh>
    <phoneticPr fontId="6"/>
  </si>
  <si>
    <t>賃料料金</t>
    <rPh sb="0" eb="2">
      <t>チンリョウ</t>
    </rPh>
    <rPh sb="2" eb="4">
      <t>リョウキン</t>
    </rPh>
    <phoneticPr fontId="6"/>
  </si>
  <si>
    <t>修繕費</t>
    <rPh sb="0" eb="2">
      <t>シュウゼン</t>
    </rPh>
    <rPh sb="2" eb="3">
      <t>ヒ</t>
    </rPh>
    <phoneticPr fontId="6"/>
  </si>
  <si>
    <t>建物施設</t>
    <rPh sb="0" eb="2">
      <t>タテモノ</t>
    </rPh>
    <rPh sb="2" eb="4">
      <t>シセツ</t>
    </rPh>
    <phoneticPr fontId="6"/>
  </si>
  <si>
    <t>大農機具</t>
    <rPh sb="0" eb="1">
      <t>ダイ</t>
    </rPh>
    <rPh sb="1" eb="4">
      <t>ノウキグ</t>
    </rPh>
    <phoneticPr fontId="6"/>
  </si>
  <si>
    <t>減価
償却費</t>
    <rPh sb="0" eb="2">
      <t>ゲンカ</t>
    </rPh>
    <rPh sb="3" eb="5">
      <t>ショウキャク</t>
    </rPh>
    <rPh sb="5" eb="6">
      <t>ヒ</t>
    </rPh>
    <phoneticPr fontId="6"/>
  </si>
  <si>
    <t>大動植物</t>
    <rPh sb="0" eb="1">
      <t>ダイ</t>
    </rPh>
    <rPh sb="1" eb="2">
      <t>ドウ</t>
    </rPh>
    <rPh sb="2" eb="4">
      <t>ショクブツ</t>
    </rPh>
    <phoneticPr fontId="6"/>
  </si>
  <si>
    <t>労務費</t>
    <rPh sb="0" eb="3">
      <t>ロウムヒ</t>
    </rPh>
    <phoneticPr fontId="6"/>
  </si>
  <si>
    <t>オペレター賃金</t>
    <rPh sb="5" eb="7">
      <t>チンギン</t>
    </rPh>
    <phoneticPr fontId="7"/>
  </si>
  <si>
    <t>補助労務賃金</t>
    <rPh sb="0" eb="2">
      <t>ホジョ</t>
    </rPh>
    <rPh sb="2" eb="4">
      <t>ロウム</t>
    </rPh>
    <rPh sb="4" eb="6">
      <t>チンギン</t>
    </rPh>
    <phoneticPr fontId="7"/>
  </si>
  <si>
    <t>管理
委託料</t>
    <rPh sb="0" eb="2">
      <t>カンリ</t>
    </rPh>
    <rPh sb="3" eb="6">
      <t>イタクリョウ</t>
    </rPh>
    <phoneticPr fontId="6"/>
  </si>
  <si>
    <t>水管理</t>
    <rPh sb="0" eb="1">
      <t>ミズ</t>
    </rPh>
    <rPh sb="1" eb="3">
      <t>カンリ</t>
    </rPh>
    <phoneticPr fontId="6"/>
  </si>
  <si>
    <t>畦畔管理</t>
    <rPh sb="0" eb="1">
      <t>ケイ</t>
    </rPh>
    <rPh sb="1" eb="2">
      <t>ハン</t>
    </rPh>
    <rPh sb="2" eb="4">
      <t>カンリ</t>
    </rPh>
    <phoneticPr fontId="6"/>
  </si>
  <si>
    <t>支払地代</t>
    <rPh sb="0" eb="2">
      <t>シハラ</t>
    </rPh>
    <rPh sb="2" eb="4">
      <t>チダイ</t>
    </rPh>
    <phoneticPr fontId="6"/>
  </si>
  <si>
    <t>雑費</t>
    <rPh sb="0" eb="2">
      <t>ザッピ</t>
    </rPh>
    <phoneticPr fontId="6"/>
  </si>
  <si>
    <t>売上原価 計</t>
    <rPh sb="0" eb="2">
      <t>ウリアゲ</t>
    </rPh>
    <rPh sb="2" eb="4">
      <t>ゲンカ</t>
    </rPh>
    <rPh sb="5" eb="6">
      <t>ケイ</t>
    </rPh>
    <phoneticPr fontId="6"/>
  </si>
  <si>
    <t>B</t>
    <phoneticPr fontId="6"/>
  </si>
  <si>
    <t>売上総利益　　　　　(A-B)</t>
    <rPh sb="0" eb="2">
      <t>ウリアゲ</t>
    </rPh>
    <rPh sb="2" eb="5">
      <t>ソウリエキ</t>
    </rPh>
    <phoneticPr fontId="6"/>
  </si>
  <si>
    <t>C</t>
    <phoneticPr fontId="6"/>
  </si>
  <si>
    <t>販売費
一般管理費</t>
    <rPh sb="0" eb="3">
      <t>ハンバイヒ</t>
    </rPh>
    <rPh sb="5" eb="7">
      <t>イッパン</t>
    </rPh>
    <rPh sb="7" eb="10">
      <t>カンリヒ</t>
    </rPh>
    <phoneticPr fontId="6"/>
  </si>
  <si>
    <t>販売費</t>
    <rPh sb="0" eb="3">
      <t>ハンバイヒ</t>
    </rPh>
    <phoneticPr fontId="6"/>
  </si>
  <si>
    <t>出荷資材費</t>
    <rPh sb="0" eb="2">
      <t>シュッカ</t>
    </rPh>
    <rPh sb="2" eb="5">
      <t>シザイヒ</t>
    </rPh>
    <phoneticPr fontId="6"/>
  </si>
  <si>
    <t>運賃</t>
    <rPh sb="0" eb="2">
      <t>ウンチン</t>
    </rPh>
    <phoneticPr fontId="6"/>
  </si>
  <si>
    <t>販売手数料</t>
    <rPh sb="0" eb="2">
      <t>ハンバイ</t>
    </rPh>
    <rPh sb="2" eb="5">
      <t>テスウリョウ</t>
    </rPh>
    <phoneticPr fontId="6"/>
  </si>
  <si>
    <t>役員報酬</t>
    <rPh sb="0" eb="2">
      <t>ヤクイン</t>
    </rPh>
    <rPh sb="2" eb="4">
      <t>ホウシュウ</t>
    </rPh>
    <phoneticPr fontId="6"/>
  </si>
  <si>
    <t>会議費・旅費・研修費</t>
    <rPh sb="0" eb="3">
      <t>カイギヒ</t>
    </rPh>
    <rPh sb="4" eb="6">
      <t>リョヒ</t>
    </rPh>
    <rPh sb="7" eb="10">
      <t>ケンシュウヒ</t>
    </rPh>
    <phoneticPr fontId="6"/>
  </si>
  <si>
    <t>事務通信費</t>
    <rPh sb="0" eb="2">
      <t>ジム</t>
    </rPh>
    <rPh sb="2" eb="5">
      <t>ツウシンヒ</t>
    </rPh>
    <phoneticPr fontId="6"/>
  </si>
  <si>
    <t>共済等掛金</t>
    <rPh sb="0" eb="2">
      <t>キョウサイ</t>
    </rPh>
    <rPh sb="2" eb="3">
      <t>トウ</t>
    </rPh>
    <rPh sb="3" eb="5">
      <t>カケキン</t>
    </rPh>
    <phoneticPr fontId="6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</si>
  <si>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6"/>
  </si>
  <si>
    <t>租税公課</t>
    <rPh sb="0" eb="2">
      <t>ソゼイ</t>
    </rPh>
    <rPh sb="2" eb="4">
      <t>コウカ</t>
    </rPh>
    <phoneticPr fontId="6"/>
  </si>
  <si>
    <t>交際費等 雑費</t>
    <rPh sb="0" eb="3">
      <t>コウサイヒ</t>
    </rPh>
    <rPh sb="3" eb="4">
      <t>トウ</t>
    </rPh>
    <rPh sb="5" eb="7">
      <t>ザッピ</t>
    </rPh>
    <phoneticPr fontId="6"/>
  </si>
  <si>
    <t>販売費一般管理費 計</t>
    <rPh sb="0" eb="3">
      <t>ハンバイヒ</t>
    </rPh>
    <rPh sb="3" eb="5">
      <t>イッパン</t>
    </rPh>
    <rPh sb="5" eb="8">
      <t>カンリヒ</t>
    </rPh>
    <rPh sb="9" eb="10">
      <t>ケイ</t>
    </rPh>
    <phoneticPr fontId="6"/>
  </si>
  <si>
    <t>D</t>
    <phoneticPr fontId="6"/>
  </si>
  <si>
    <t>営業利益　　　　　　　　　（C-D）</t>
    <rPh sb="0" eb="2">
      <t>エイギョウ</t>
    </rPh>
    <rPh sb="2" eb="4">
      <t>リエキ</t>
    </rPh>
    <phoneticPr fontId="6"/>
  </si>
  <si>
    <t>E</t>
    <phoneticPr fontId="6"/>
  </si>
  <si>
    <t>営業外損益</t>
    <rPh sb="0" eb="3">
      <t>エイギョウガイ</t>
    </rPh>
    <rPh sb="3" eb="5">
      <t>ソンエキ</t>
    </rPh>
    <phoneticPr fontId="6"/>
  </si>
  <si>
    <t>営業外収益</t>
    <rPh sb="0" eb="3">
      <t>エイギョウガイ</t>
    </rPh>
    <rPh sb="3" eb="5">
      <t>シュウエキ</t>
    </rPh>
    <phoneticPr fontId="6"/>
  </si>
  <si>
    <t>受取利息</t>
    <rPh sb="0" eb="2">
      <t>ウケトリ</t>
    </rPh>
    <rPh sb="2" eb="4">
      <t>リソク</t>
    </rPh>
    <phoneticPr fontId="6"/>
  </si>
  <si>
    <t>雑収入</t>
    <rPh sb="0" eb="3">
      <t>ザッシュウニュウ</t>
    </rPh>
    <phoneticPr fontId="6"/>
  </si>
  <si>
    <t>営業外費用</t>
    <rPh sb="0" eb="3">
      <t>エイギョウガイ</t>
    </rPh>
    <rPh sb="3" eb="5">
      <t>ヒヨウ</t>
    </rPh>
    <phoneticPr fontId="6"/>
  </si>
  <si>
    <t>支払利息</t>
    <rPh sb="0" eb="2">
      <t>シハライ</t>
    </rPh>
    <rPh sb="2" eb="4">
      <t>リソク</t>
    </rPh>
    <phoneticPr fontId="6"/>
  </si>
  <si>
    <t>集荷円滑化拠出金 等</t>
    <rPh sb="0" eb="2">
      <t>シュウカ</t>
    </rPh>
    <rPh sb="2" eb="5">
      <t>エンカツカ</t>
    </rPh>
    <rPh sb="5" eb="7">
      <t>キョシュツ</t>
    </rPh>
    <rPh sb="7" eb="8">
      <t>キン</t>
    </rPh>
    <rPh sb="9" eb="10">
      <t>トウ</t>
    </rPh>
    <phoneticPr fontId="6"/>
  </si>
  <si>
    <t>雑損失</t>
    <rPh sb="0" eb="2">
      <t>ザッソン</t>
    </rPh>
    <rPh sb="2" eb="3">
      <t>シツ</t>
    </rPh>
    <phoneticPr fontId="6"/>
  </si>
  <si>
    <t>営業外損益　計</t>
    <rPh sb="0" eb="3">
      <t>エイギョウガイ</t>
    </rPh>
    <rPh sb="3" eb="5">
      <t>ソンエキ</t>
    </rPh>
    <rPh sb="6" eb="7">
      <t>ケイ</t>
    </rPh>
    <phoneticPr fontId="6"/>
  </si>
  <si>
    <t>F</t>
    <phoneticPr fontId="6"/>
  </si>
  <si>
    <t>経常利益　　　　　　　　　（E+F）</t>
    <rPh sb="0" eb="2">
      <t>ケイジョウ</t>
    </rPh>
    <rPh sb="2" eb="4">
      <t>リエキ</t>
    </rPh>
    <phoneticPr fontId="6"/>
  </si>
  <si>
    <t>G</t>
    <phoneticPr fontId="6"/>
  </si>
  <si>
    <t>売上高</t>
    <rPh sb="0" eb="2">
      <t>ウリアゲ</t>
    </rPh>
    <rPh sb="2" eb="3">
      <t>ダカ</t>
    </rPh>
    <phoneticPr fontId="2"/>
  </si>
  <si>
    <t>事業費</t>
    <phoneticPr fontId="2"/>
  </si>
  <si>
    <t>次 期 繰 越 金</t>
    <phoneticPr fontId="2"/>
  </si>
  <si>
    <t xml:space="preserve">  1　栽培の基本的パターン</t>
    <phoneticPr fontId="2"/>
  </si>
  <si>
    <t>単位：円</t>
    <rPh sb="0" eb="2">
      <t>タンイ</t>
    </rPh>
    <rPh sb="3" eb="4">
      <t>エン</t>
    </rPh>
    <phoneticPr fontId="2"/>
  </si>
  <si>
    <t>営農計画書　</t>
    <rPh sb="0" eb="2">
      <t>エイノウ</t>
    </rPh>
    <phoneticPr fontId="2"/>
  </si>
  <si>
    <t>備考</t>
    <phoneticPr fontId="2"/>
  </si>
  <si>
    <t>　　　　　　　　　法人税等</t>
    <rPh sb="9" eb="12">
      <t>ホウジンゼイ</t>
    </rPh>
    <rPh sb="12" eb="13">
      <t>トウ</t>
    </rPh>
    <phoneticPr fontId="2"/>
  </si>
  <si>
    <t>特別利益</t>
    <rPh sb="0" eb="2">
      <t>トクベツ</t>
    </rPh>
    <rPh sb="2" eb="4">
      <t>リエキ</t>
    </rPh>
    <phoneticPr fontId="2"/>
  </si>
  <si>
    <t>特別損益</t>
    <rPh sb="0" eb="2">
      <t>トクベツ</t>
    </rPh>
    <rPh sb="2" eb="4">
      <t>ソンエキ</t>
    </rPh>
    <phoneticPr fontId="2"/>
  </si>
  <si>
    <t>特別損失</t>
    <rPh sb="0" eb="2">
      <t>トクベツ</t>
    </rPh>
    <rPh sb="2" eb="4">
      <t>ソンシツ</t>
    </rPh>
    <phoneticPr fontId="2"/>
  </si>
  <si>
    <t>特別損益　計</t>
    <rPh sb="0" eb="2">
      <t>トクベツ</t>
    </rPh>
    <rPh sb="2" eb="4">
      <t>ソンエキ</t>
    </rPh>
    <rPh sb="5" eb="6">
      <t>ケイ</t>
    </rPh>
    <phoneticPr fontId="2"/>
  </si>
  <si>
    <t>H</t>
    <phoneticPr fontId="2"/>
  </si>
  <si>
    <t>I</t>
    <phoneticPr fontId="2"/>
  </si>
  <si>
    <t>J</t>
    <phoneticPr fontId="2"/>
  </si>
  <si>
    <t>純利益　　　　　　　　　　（I-J）</t>
    <rPh sb="0" eb="3">
      <t>ジュンリエキ</t>
    </rPh>
    <phoneticPr fontId="2"/>
  </si>
  <si>
    <t>出資金</t>
    <phoneticPr fontId="2"/>
  </si>
  <si>
    <t>税引前当期利益　　　　　　　　　（G+H）</t>
    <rPh sb="0" eb="2">
      <t>ゼイビ</t>
    </rPh>
    <rPh sb="2" eb="3">
      <t>マエ</t>
    </rPh>
    <rPh sb="3" eb="5">
      <t>トウキ</t>
    </rPh>
    <rPh sb="5" eb="7">
      <t>リエキ</t>
    </rPh>
    <phoneticPr fontId="6"/>
  </si>
  <si>
    <t>施設</t>
    <rPh sb="0" eb="2">
      <t>シセツ</t>
    </rPh>
    <phoneticPr fontId="2"/>
  </si>
  <si>
    <t>機械器具</t>
    <rPh sb="0" eb="2">
      <t>キカイ</t>
    </rPh>
    <rPh sb="2" eb="4">
      <t>キグ</t>
    </rPh>
    <phoneticPr fontId="2"/>
  </si>
  <si>
    <t>導入年月</t>
    <rPh sb="2" eb="3">
      <t>トシ</t>
    </rPh>
    <rPh sb="3" eb="4">
      <t>ツキ</t>
    </rPh>
    <phoneticPr fontId="2"/>
  </si>
  <si>
    <t>自己資金</t>
    <rPh sb="0" eb="2">
      <t>ジコ</t>
    </rPh>
    <rPh sb="2" eb="4">
      <t>シキン</t>
    </rPh>
    <phoneticPr fontId="2"/>
  </si>
  <si>
    <t>（　内　訳　）</t>
    <rPh sb="2" eb="3">
      <t>ナイ</t>
    </rPh>
    <rPh sb="4" eb="5">
      <t>ヤク</t>
    </rPh>
    <phoneticPr fontId="2"/>
  </si>
  <si>
    <t>規　格</t>
    <rPh sb="0" eb="1">
      <t>タダシ</t>
    </rPh>
    <rPh sb="2" eb="3">
      <t>カク</t>
    </rPh>
    <phoneticPr fontId="2"/>
  </si>
  <si>
    <t>数量
㎡台</t>
    <rPh sb="5" eb="6">
      <t>ダイ</t>
    </rPh>
    <phoneticPr fontId="2"/>
  </si>
  <si>
    <t xml:space="preserve">作物栽培計画                                                                                                                          </t>
    <rPh sb="0" eb="2">
      <t>サクモツ</t>
    </rPh>
    <rPh sb="2" eb="4">
      <t>サイバイ</t>
    </rPh>
    <rPh sb="4" eb="6">
      <t>ケイカク</t>
    </rPh>
    <phoneticPr fontId="2"/>
  </si>
  <si>
    <t>経営収支</t>
    <rPh sb="0" eb="2">
      <t>ケイエイ</t>
    </rPh>
    <rPh sb="2" eb="4">
      <t>シュウシ</t>
    </rPh>
    <phoneticPr fontId="6"/>
  </si>
  <si>
    <t>年次別事業計画</t>
    <phoneticPr fontId="2"/>
  </si>
  <si>
    <t>年次別資金運用計画</t>
    <phoneticPr fontId="2"/>
  </si>
  <si>
    <t>（現状）</t>
    <rPh sb="1" eb="3">
      <t>ゲンジョウ</t>
    </rPh>
    <phoneticPr fontId="2"/>
  </si>
  <si>
    <t>作物名</t>
    <rPh sb="0" eb="2">
      <t>サクモツ</t>
    </rPh>
    <rPh sb="2" eb="3">
      <t>メイ</t>
    </rPh>
    <phoneticPr fontId="2"/>
  </si>
  <si>
    <t>区分</t>
    <rPh sb="0" eb="2">
      <t>クブン</t>
    </rPh>
    <phoneticPr fontId="2"/>
  </si>
  <si>
    <t>単価　　　（円/kg）</t>
    <rPh sb="0" eb="2">
      <t>タンカ</t>
    </rPh>
    <rPh sb="6" eb="7">
      <t>エン</t>
    </rPh>
    <phoneticPr fontId="2"/>
  </si>
  <si>
    <t>生産量　　（kg）</t>
    <rPh sb="0" eb="2">
      <t>セイサン</t>
    </rPh>
    <rPh sb="2" eb="3">
      <t>リョウ</t>
    </rPh>
    <phoneticPr fontId="2"/>
  </si>
  <si>
    <t>売上高参考資料</t>
    <rPh sb="0" eb="2">
      <t>ウリア</t>
    </rPh>
    <rPh sb="2" eb="3">
      <t>ダカ</t>
    </rPh>
    <rPh sb="3" eb="5">
      <t>サンコウ</t>
    </rPh>
    <rPh sb="5" eb="7">
      <t>シリョウ</t>
    </rPh>
    <phoneticPr fontId="2"/>
  </si>
  <si>
    <t>○販売金額</t>
    <rPh sb="1" eb="3">
      <t>ハンバイ</t>
    </rPh>
    <rPh sb="3" eb="5">
      <t>キンガク</t>
    </rPh>
    <phoneticPr fontId="2"/>
  </si>
  <si>
    <t>販売金額 （円）</t>
    <rPh sb="0" eb="2">
      <t>ハンバイ</t>
    </rPh>
    <rPh sb="2" eb="4">
      <t>キンガク</t>
    </rPh>
    <rPh sb="6" eb="7">
      <t>エン</t>
    </rPh>
    <phoneticPr fontId="2"/>
  </si>
  <si>
    <t>販売高合計</t>
    <rPh sb="0" eb="2">
      <t>ハンバイ</t>
    </rPh>
    <rPh sb="2" eb="3">
      <t>タカ</t>
    </rPh>
    <rPh sb="3" eb="5">
      <t>ゴウケイ</t>
    </rPh>
    <phoneticPr fontId="2"/>
  </si>
  <si>
    <t>令和６年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</si>
  <si>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6"/>
  </si>
  <si>
    <t>令和６年</t>
    <rPh sb="0" eb="2">
      <t>レイワ</t>
    </rPh>
    <rPh sb="3" eb="4">
      <t>ネン</t>
    </rPh>
    <phoneticPr fontId="6"/>
  </si>
  <si>
    <t>令和７年</t>
    <rPh sb="0" eb="2">
      <t>レイワ</t>
    </rPh>
    <rPh sb="3" eb="4">
      <t>ネン</t>
    </rPh>
    <phoneticPr fontId="2"/>
  </si>
  <si>
    <t>令和７年</t>
    <rPh sb="0" eb="2">
      <t>レイワ</t>
    </rPh>
    <rPh sb="3" eb="4">
      <t>ネン</t>
    </rPh>
    <phoneticPr fontId="6"/>
  </si>
  <si>
    <t xml:space="preserve">  ②年次別栽培計画 (面積a）                                                                                                                         </t>
    <rPh sb="12" eb="14">
      <t>メンセキ</t>
    </rPh>
    <phoneticPr fontId="2"/>
  </si>
  <si>
    <t>水稲</t>
    <rPh sb="0" eb="2">
      <t>スイトウ</t>
    </rPh>
    <phoneticPr fontId="2"/>
  </si>
  <si>
    <t>〇</t>
    <phoneticPr fontId="2"/>
  </si>
  <si>
    <t>△</t>
    <phoneticPr fontId="2"/>
  </si>
  <si>
    <t>×</t>
    <phoneticPr fontId="2"/>
  </si>
  <si>
    <t>―</t>
    <phoneticPr fontId="2"/>
  </si>
  <si>
    <t>□</t>
    <phoneticPr fontId="2"/>
  </si>
  <si>
    <t>◎</t>
    <phoneticPr fontId="2"/>
  </si>
  <si>
    <t>乾燥機</t>
    <rPh sb="0" eb="3">
      <t>カンソウキ</t>
    </rPh>
    <phoneticPr fontId="2"/>
  </si>
  <si>
    <t>水稲</t>
    <rPh sb="0" eb="2">
      <t>スイトウ</t>
    </rPh>
    <phoneticPr fontId="2"/>
  </si>
  <si>
    <t>50石</t>
    <rPh sb="2" eb="3">
      <t>コク</t>
    </rPh>
    <phoneticPr fontId="2"/>
  </si>
  <si>
    <t>トラクター</t>
    <phoneticPr fontId="2"/>
  </si>
  <si>
    <t>規模(a)</t>
    <rPh sb="0" eb="2">
      <t>キボ</t>
    </rPh>
    <phoneticPr fontId="2"/>
  </si>
  <si>
    <t>単収(kg/10a)</t>
    <rPh sb="0" eb="1">
      <t>タン</t>
    </rPh>
    <rPh sb="1" eb="2">
      <t>シュウ</t>
    </rPh>
    <phoneticPr fontId="2"/>
  </si>
  <si>
    <t>生産量(kg)</t>
    <rPh sb="0" eb="2">
      <t>セイサン</t>
    </rPh>
    <rPh sb="2" eb="3">
      <t>リョウ</t>
    </rPh>
    <phoneticPr fontId="2"/>
  </si>
  <si>
    <t>助成金・補助金（中山間）</t>
    <rPh sb="0" eb="3">
      <t>ジョセイキン</t>
    </rPh>
    <rPh sb="4" eb="7">
      <t>ホジョキン</t>
    </rPh>
    <rPh sb="8" eb="9">
      <t>チュウ</t>
    </rPh>
    <rPh sb="9" eb="10">
      <t>ヤマ</t>
    </rPh>
    <rPh sb="10" eb="11">
      <t>カン</t>
    </rPh>
    <phoneticPr fontId="6"/>
  </si>
  <si>
    <t>55馬力</t>
    <rPh sb="2" eb="4">
      <t>バリキ</t>
    </rPh>
    <phoneticPr fontId="2"/>
  </si>
  <si>
    <t>生活費</t>
    <rPh sb="0" eb="2">
      <t>セイカツ</t>
    </rPh>
    <rPh sb="2" eb="3">
      <t>ヒ</t>
    </rPh>
    <phoneticPr fontId="2"/>
  </si>
  <si>
    <t>○年○○月○○日作成</t>
    <rPh sb="1" eb="2">
      <t>ネン</t>
    </rPh>
    <rPh sb="4" eb="5">
      <t>ガツ</t>
    </rPh>
    <rPh sb="7" eb="8">
      <t>ヒ</t>
    </rPh>
    <rPh sb="8" eb="10">
      <t>サクセイ</t>
    </rPh>
    <phoneticPr fontId="2"/>
  </si>
  <si>
    <t>三原市○○町○○番地</t>
    <rPh sb="0" eb="3">
      <t>ミハラシ</t>
    </rPh>
    <rPh sb="5" eb="6">
      <t>マチ</t>
    </rPh>
    <rPh sb="8" eb="10">
      <t>バンチ</t>
    </rPh>
    <phoneticPr fontId="2"/>
  </si>
  <si>
    <t>○○　○○</t>
    <phoneticPr fontId="2"/>
  </si>
  <si>
    <t>令和８年</t>
    <rPh sb="0" eb="2">
      <t>レイワ</t>
    </rPh>
    <rPh sb="3" eb="4">
      <t>ネン</t>
    </rPh>
    <phoneticPr fontId="2"/>
  </si>
  <si>
    <t>令和８年</t>
    <rPh sb="0" eb="2">
      <t>レイワ</t>
    </rPh>
    <rPh sb="3" eb="4">
      <t>ネン</t>
    </rPh>
    <phoneticPr fontId="6"/>
  </si>
  <si>
    <t>作業受託</t>
    <rPh sb="0" eb="2">
      <t>サギョウ</t>
    </rPh>
    <rPh sb="2" eb="4">
      <t>ジュタク</t>
    </rPh>
    <phoneticPr fontId="6"/>
  </si>
  <si>
    <t>（参考）主たる従事者一人あたりの所得</t>
    <rPh sb="4" eb="5">
      <t>シュ</t>
    </rPh>
    <rPh sb="7" eb="10">
      <t>ジュウジシャ</t>
    </rPh>
    <rPh sb="10" eb="12">
      <t>ヒトリ</t>
    </rPh>
    <rPh sb="16" eb="18">
      <t>ショトク</t>
    </rPh>
    <phoneticPr fontId="2"/>
  </si>
  <si>
    <t>令和９年</t>
    <rPh sb="0" eb="2">
      <t>レイワ</t>
    </rPh>
    <rPh sb="3" eb="4">
      <t>ネン</t>
    </rPh>
    <phoneticPr fontId="2"/>
  </si>
  <si>
    <t>令和９年</t>
    <rPh sb="0" eb="2">
      <t>レイワ</t>
    </rPh>
    <rPh sb="3" eb="4">
      <t>ネン</t>
    </rPh>
    <phoneticPr fontId="6"/>
  </si>
  <si>
    <t>令和５年
（現状）</t>
    <rPh sb="0" eb="2">
      <t>レイワ</t>
    </rPh>
    <rPh sb="3" eb="4">
      <t>ネン</t>
    </rPh>
    <rPh sb="6" eb="8">
      <t>ゲンジョウ</t>
    </rPh>
    <phoneticPr fontId="2"/>
  </si>
  <si>
    <t>令和１０年</t>
    <rPh sb="0" eb="2">
      <t>レイワ</t>
    </rPh>
    <rPh sb="4" eb="5">
      <t>ネン</t>
    </rPh>
    <phoneticPr fontId="2"/>
  </si>
  <si>
    <t>令和１０年</t>
    <rPh sb="0" eb="2">
      <t>レイワ</t>
    </rPh>
    <rPh sb="4" eb="5">
      <t>ネン</t>
    </rPh>
    <phoneticPr fontId="6"/>
  </si>
  <si>
    <t>Ｒ６．7</t>
    <phoneticPr fontId="2"/>
  </si>
  <si>
    <t>Ｒ１０．1</t>
    <phoneticPr fontId="2"/>
  </si>
  <si>
    <t>現状(令和５年)の欄には，直近の実績値(令和４年)を記入。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</si>
</sst>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);[Red]\(#,##0\)"/>
    <numFmt numFmtId="177" formatCode="#,##0.0_);[Red]\(#,##0.0\)"/>
    <numFmt numFmtId="178" formatCode="#,##0_ ;[Red]\-#,##0\ "/>
    <numFmt numFmtId="179" formatCode="#,##0;&quot;△ &quot;#,##0"/>
    <numFmt numFmtId="180" formatCode="00.0&quot;ha&quot;"/>
    <numFmt numFmtId="181" formatCode="#,##0.00_);[Red]\(#,##0.00\)"/>
    <numFmt numFmtId="182" formatCode="#,##0_ "/>
  </numFmts>
  <fonts count="17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4" fillId="0" borderId="0"/>
  </cellStyleXfs>
  <cellXfs count="311">
    <xf numFmtId="0" fontId="0" fillId="0" borderId="0" xfId="0"/>
    <xf numFmtId="0" fontId="0" fillId="0" borderId="0" xfId="0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38" fontId="7" fillId="0" borderId="0" xfId="1" applyFont="1" applyAlignment="1">
      <alignment vertical="center"/>
    </xf>
    <xf numFmtId="0" fontId="8" fillId="0" borderId="5" xfId="0" applyFont="1" applyBorder="1" applyAlignment="1">
      <alignment horizontal="left" vertical="center" shrinkToFit="1"/>
    </xf>
    <xf numFmtId="179" fontId="8" fillId="0" borderId="6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 shrinkToFit="1"/>
    </xf>
    <xf numFmtId="179" fontId="8" fillId="0" borderId="9" xfId="0" applyNumberFormat="1" applyFont="1" applyBorder="1" applyAlignment="1">
      <alignment horizontal="right" vertical="center"/>
    </xf>
    <xf numFmtId="179" fontId="8" fillId="0" borderId="10" xfId="0" applyNumberFormat="1" applyFont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 shrinkToFit="1"/>
    </xf>
    <xf numFmtId="179" fontId="8" fillId="2" borderId="9" xfId="0" applyNumberFormat="1" applyFont="1" applyFill="1" applyBorder="1" applyAlignment="1">
      <alignment horizontal="right" vertical="center"/>
    </xf>
    <xf numFmtId="179" fontId="8" fillId="2" borderId="11" xfId="0" applyNumberFormat="1" applyFont="1" applyFill="1" applyBorder="1" applyAlignment="1">
      <alignment horizontal="right" vertical="center"/>
    </xf>
    <xf numFmtId="179" fontId="8" fillId="0" borderId="9" xfId="0" applyNumberFormat="1" applyFont="1" applyBorder="1"/>
    <xf numFmtId="179" fontId="8" fillId="0" borderId="0" xfId="0" applyNumberFormat="1" applyFont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 shrinkToFit="1"/>
    </xf>
    <xf numFmtId="179" fontId="8" fillId="3" borderId="9" xfId="0" applyNumberFormat="1" applyFont="1" applyFill="1" applyBorder="1" applyAlignment="1">
      <alignment horizontal="right" vertical="center"/>
    </xf>
    <xf numFmtId="179" fontId="8" fillId="3" borderId="10" xfId="0" applyNumberFormat="1" applyFont="1" applyFill="1" applyBorder="1" applyAlignment="1">
      <alignment horizontal="right" vertical="center"/>
    </xf>
    <xf numFmtId="179" fontId="8" fillId="2" borderId="10" xfId="0" applyNumberFormat="1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 shrinkToFit="1"/>
    </xf>
    <xf numFmtId="0" fontId="8" fillId="3" borderId="12" xfId="0" applyFont="1" applyFill="1" applyBorder="1" applyAlignment="1">
      <alignment horizontal="center" vertical="center" shrinkToFit="1"/>
    </xf>
    <xf numFmtId="179" fontId="8" fillId="3" borderId="13" xfId="0" applyNumberFormat="1" applyFont="1" applyFill="1" applyBorder="1" applyAlignment="1">
      <alignment horizontal="right" vertical="center"/>
    </xf>
    <xf numFmtId="179" fontId="8" fillId="3" borderId="14" xfId="0" applyNumberFormat="1" applyFont="1" applyFill="1" applyBorder="1" applyAlignment="1">
      <alignment horizontal="right" vertical="center"/>
    </xf>
    <xf numFmtId="0" fontId="8" fillId="2" borderId="15" xfId="0" applyFont="1" applyFill="1" applyBorder="1" applyAlignment="1">
      <alignment horizontal="center" vertical="center" shrinkToFit="1"/>
    </xf>
    <xf numFmtId="179" fontId="8" fillId="2" borderId="15" xfId="1" applyNumberFormat="1" applyFont="1" applyFill="1" applyBorder="1" applyAlignment="1">
      <alignment horizontal="right" vertical="center"/>
    </xf>
    <xf numFmtId="179" fontId="8" fillId="2" borderId="16" xfId="1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shrinkToFit="1"/>
    </xf>
    <xf numFmtId="179" fontId="8" fillId="0" borderId="6" xfId="1" applyNumberFormat="1" applyFont="1" applyBorder="1" applyAlignment="1">
      <alignment horizontal="right" vertical="center"/>
    </xf>
    <xf numFmtId="179" fontId="8" fillId="0" borderId="9" xfId="1" applyNumberFormat="1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shrinkToFit="1"/>
    </xf>
    <xf numFmtId="179" fontId="8" fillId="0" borderId="20" xfId="1" applyNumberFormat="1" applyFont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 shrinkToFit="1"/>
    </xf>
    <xf numFmtId="179" fontId="8" fillId="2" borderId="4" xfId="1" applyNumberFormat="1" applyFont="1" applyFill="1" applyBorder="1" applyAlignment="1">
      <alignment horizontal="right" vertical="center"/>
    </xf>
    <xf numFmtId="177" fontId="5" fillId="0" borderId="0" xfId="0" applyNumberFormat="1" applyFont="1" applyAlignment="1">
      <alignment horizontal="justify"/>
    </xf>
    <xf numFmtId="177" fontId="8" fillId="0" borderId="0" xfId="0" applyNumberFormat="1" applyFont="1"/>
    <xf numFmtId="177" fontId="8" fillId="0" borderId="0" xfId="0" applyNumberFormat="1" applyFont="1" applyAlignment="1">
      <alignment horizontal="right"/>
    </xf>
    <xf numFmtId="177" fontId="8" fillId="0" borderId="0" xfId="0" applyNumberFormat="1" applyFont="1" applyAlignment="1">
      <alignment horizontal="center" vertical="center"/>
    </xf>
    <xf numFmtId="177" fontId="8" fillId="3" borderId="7" xfId="0" applyNumberFormat="1" applyFont="1" applyFill="1" applyBorder="1" applyAlignment="1">
      <alignment horizontal="left" vertical="center" wrapText="1" indent="1"/>
    </xf>
    <xf numFmtId="176" fontId="8" fillId="0" borderId="7" xfId="0" applyNumberFormat="1" applyFont="1" applyFill="1" applyBorder="1" applyAlignment="1">
      <alignment vertical="center" wrapText="1"/>
    </xf>
    <xf numFmtId="178" fontId="8" fillId="3" borderId="7" xfId="0" applyNumberFormat="1" applyFont="1" applyFill="1" applyBorder="1" applyAlignment="1">
      <alignment vertical="center" wrapText="1"/>
    </xf>
    <xf numFmtId="176" fontId="8" fillId="0" borderId="23" xfId="0" applyNumberFormat="1" applyFont="1" applyFill="1" applyBorder="1" applyAlignment="1" applyProtection="1">
      <alignment vertical="center" wrapText="1"/>
      <protection locked="0"/>
    </xf>
    <xf numFmtId="38" fontId="8" fillId="0" borderId="24" xfId="1" applyFont="1" applyFill="1" applyBorder="1" applyAlignment="1">
      <alignment horizontal="right" vertical="center" wrapText="1"/>
    </xf>
    <xf numFmtId="176" fontId="8" fillId="0" borderId="24" xfId="0" applyNumberFormat="1" applyFont="1" applyFill="1" applyBorder="1" applyAlignment="1" applyProtection="1">
      <alignment vertical="center" wrapText="1"/>
      <protection locked="0"/>
    </xf>
    <xf numFmtId="177" fontId="8" fillId="3" borderId="20" xfId="0" applyNumberFormat="1" applyFont="1" applyFill="1" applyBorder="1" applyAlignment="1">
      <alignment horizontal="left" vertical="center" wrapText="1" indent="1"/>
    </xf>
    <xf numFmtId="176" fontId="8" fillId="0" borderId="9" xfId="0" applyNumberFormat="1" applyFont="1" applyFill="1" applyBorder="1" applyAlignment="1" applyProtection="1">
      <alignment vertical="center" wrapText="1"/>
      <protection locked="0"/>
    </xf>
    <xf numFmtId="176" fontId="8" fillId="0" borderId="7" xfId="0" applyNumberFormat="1" applyFont="1" applyFill="1" applyBorder="1" applyAlignment="1" applyProtection="1">
      <alignment vertical="center" wrapText="1"/>
      <protection locked="0"/>
    </xf>
    <xf numFmtId="177" fontId="8" fillId="3" borderId="7" xfId="0" applyNumberFormat="1" applyFont="1" applyFill="1" applyBorder="1" applyAlignment="1">
      <alignment horizontal="left" vertical="center" indent="1" shrinkToFit="1"/>
    </xf>
    <xf numFmtId="177" fontId="8" fillId="0" borderId="24" xfId="0" applyNumberFormat="1" applyFont="1" applyFill="1" applyBorder="1" applyAlignment="1">
      <alignment horizontal="center" vertical="center" shrinkToFit="1"/>
    </xf>
    <xf numFmtId="176" fontId="8" fillId="3" borderId="23" xfId="0" applyNumberFormat="1" applyFont="1" applyFill="1" applyBorder="1" applyAlignment="1">
      <alignment vertical="center" wrapText="1"/>
    </xf>
    <xf numFmtId="176" fontId="8" fillId="3" borderId="24" xfId="0" applyNumberFormat="1" applyFont="1" applyFill="1" applyBorder="1" applyAlignment="1">
      <alignment vertical="center" wrapText="1"/>
    </xf>
    <xf numFmtId="176" fontId="8" fillId="0" borderId="15" xfId="0" applyNumberFormat="1" applyFont="1" applyFill="1" applyBorder="1" applyAlignment="1" applyProtection="1">
      <alignment vertical="center" wrapText="1"/>
      <protection locked="0"/>
    </xf>
    <xf numFmtId="176" fontId="8" fillId="0" borderId="25" xfId="0" applyNumberFormat="1" applyFont="1" applyFill="1" applyBorder="1" applyAlignment="1" applyProtection="1">
      <alignment vertical="center" wrapText="1"/>
      <protection locked="0"/>
    </xf>
    <xf numFmtId="177" fontId="8" fillId="0" borderId="0" xfId="0" applyNumberFormat="1" applyFont="1" applyBorder="1" applyAlignment="1">
      <alignment horizontal="justify" vertical="top" wrapText="1"/>
    </xf>
    <xf numFmtId="38" fontId="8" fillId="0" borderId="0" xfId="1" applyFont="1"/>
    <xf numFmtId="177" fontId="8" fillId="0" borderId="0" xfId="0" applyNumberFormat="1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vertical="center"/>
    </xf>
    <xf numFmtId="0" fontId="8" fillId="0" borderId="0" xfId="0" applyFont="1" applyBorder="1" applyAlignment="1"/>
    <xf numFmtId="177" fontId="8" fillId="3" borderId="2" xfId="0" applyNumberFormat="1" applyFont="1" applyFill="1" applyBorder="1" applyAlignment="1">
      <alignment horizontal="center" vertical="center" wrapText="1"/>
    </xf>
    <xf numFmtId="177" fontId="8" fillId="3" borderId="26" xfId="0" applyNumberFormat="1" applyFont="1" applyFill="1" applyBorder="1" applyAlignment="1">
      <alignment horizontal="left" vertical="center" wrapText="1" indent="1"/>
    </xf>
    <xf numFmtId="178" fontId="8" fillId="3" borderId="10" xfId="0" applyNumberFormat="1" applyFont="1" applyFill="1" applyBorder="1" applyAlignment="1">
      <alignment vertical="center" wrapText="1"/>
    </xf>
    <xf numFmtId="177" fontId="8" fillId="3" borderId="27" xfId="0" applyNumberFormat="1" applyFont="1" applyFill="1" applyBorder="1" applyAlignment="1">
      <alignment horizontal="left" vertical="center" wrapText="1" indent="1"/>
    </xf>
    <xf numFmtId="176" fontId="8" fillId="0" borderId="28" xfId="0" applyNumberFormat="1" applyFont="1" applyFill="1" applyBorder="1" applyAlignment="1" applyProtection="1">
      <alignment vertical="center" wrapText="1"/>
      <protection locked="0"/>
    </xf>
    <xf numFmtId="177" fontId="8" fillId="3" borderId="27" xfId="0" applyNumberFormat="1" applyFont="1" applyFill="1" applyBorder="1" applyAlignment="1">
      <alignment horizontal="center" vertical="center" wrapText="1"/>
    </xf>
    <xf numFmtId="176" fontId="8" fillId="0" borderId="10" xfId="0" applyNumberFormat="1" applyFont="1" applyFill="1" applyBorder="1" applyAlignment="1" applyProtection="1">
      <alignment vertical="center" wrapText="1"/>
      <protection locked="0"/>
    </xf>
    <xf numFmtId="176" fontId="8" fillId="3" borderId="28" xfId="0" applyNumberFormat="1" applyFont="1" applyFill="1" applyBorder="1" applyAlignment="1">
      <alignment vertical="center" wrapText="1"/>
    </xf>
    <xf numFmtId="177" fontId="8" fillId="3" borderId="29" xfId="0" applyNumberFormat="1" applyFont="1" applyFill="1" applyBorder="1" applyAlignment="1">
      <alignment horizontal="center" vertical="center" wrapText="1"/>
    </xf>
    <xf numFmtId="176" fontId="8" fillId="0" borderId="16" xfId="0" applyNumberFormat="1" applyFont="1" applyFill="1" applyBorder="1" applyAlignment="1" applyProtection="1">
      <alignment vertical="center" wrapText="1"/>
      <protection locked="0"/>
    </xf>
    <xf numFmtId="177" fontId="8" fillId="3" borderId="30" xfId="0" applyNumberFormat="1" applyFont="1" applyFill="1" applyBorder="1" applyAlignment="1">
      <alignment horizontal="left" vertical="center" wrapText="1" indent="1"/>
    </xf>
    <xf numFmtId="178" fontId="8" fillId="3" borderId="4" xfId="0" applyNumberFormat="1" applyFont="1" applyFill="1" applyBorder="1" applyAlignment="1">
      <alignment vertical="center" wrapText="1"/>
    </xf>
    <xf numFmtId="177" fontId="9" fillId="0" borderId="0" xfId="0" applyNumberFormat="1" applyFont="1"/>
    <xf numFmtId="177" fontId="9" fillId="0" borderId="0" xfId="0" applyNumberFormat="1" applyFont="1" applyAlignment="1">
      <alignment horizontal="justify"/>
    </xf>
    <xf numFmtId="177" fontId="9" fillId="3" borderId="31" xfId="0" applyNumberFormat="1" applyFont="1" applyFill="1" applyBorder="1"/>
    <xf numFmtId="177" fontId="9" fillId="3" borderId="0" xfId="0" applyNumberFormat="1" applyFont="1" applyFill="1"/>
    <xf numFmtId="177" fontId="9" fillId="3" borderId="31" xfId="0" applyNumberFormat="1" applyFont="1" applyFill="1" applyBorder="1" applyAlignment="1">
      <alignment horizontal="distributed"/>
    </xf>
    <xf numFmtId="177" fontId="9" fillId="0" borderId="0" xfId="0" applyNumberFormat="1" applyFont="1" applyAlignment="1">
      <alignment horizontal="justify" vertical="top" wrapText="1"/>
    </xf>
    <xf numFmtId="177" fontId="9" fillId="0" borderId="0" xfId="0" applyNumberFormat="1" applyFont="1" applyFill="1" applyAlignment="1">
      <alignment vertical="center"/>
    </xf>
    <xf numFmtId="177" fontId="9" fillId="3" borderId="0" xfId="0" applyNumberFormat="1" applyFont="1" applyFill="1" applyAlignment="1">
      <alignment vertical="center"/>
    </xf>
    <xf numFmtId="177" fontId="9" fillId="3" borderId="20" xfId="0" applyNumberFormat="1" applyFont="1" applyFill="1" applyBorder="1" applyAlignment="1">
      <alignment horizontal="center" vertical="center" wrapText="1"/>
    </xf>
    <xf numFmtId="177" fontId="9" fillId="3" borderId="20" xfId="0" applyNumberFormat="1" applyFont="1" applyFill="1" applyBorder="1" applyAlignment="1">
      <alignment horizontal="justify" vertical="center" wrapText="1"/>
    </xf>
    <xf numFmtId="177" fontId="9" fillId="0" borderId="25" xfId="0" applyNumberFormat="1" applyFont="1" applyFill="1" applyBorder="1" applyAlignment="1">
      <alignment horizontal="justify" vertical="center" wrapText="1"/>
    </xf>
    <xf numFmtId="177" fontId="9" fillId="3" borderId="23" xfId="0" applyNumberFormat="1" applyFont="1" applyFill="1" applyBorder="1" applyAlignment="1">
      <alignment horizontal="justify" vertical="center" wrapText="1"/>
    </xf>
    <xf numFmtId="177" fontId="9" fillId="3" borderId="32" xfId="0" applyNumberFormat="1" applyFont="1" applyFill="1" applyBorder="1" applyAlignment="1">
      <alignment horizontal="justify" vertical="center" wrapText="1"/>
    </xf>
    <xf numFmtId="177" fontId="9" fillId="3" borderId="33" xfId="0" applyNumberFormat="1" applyFont="1" applyFill="1" applyBorder="1" applyAlignment="1">
      <alignment horizontal="justify" vertical="center" wrapText="1"/>
    </xf>
    <xf numFmtId="177" fontId="9" fillId="3" borderId="34" xfId="0" applyNumberFormat="1" applyFont="1" applyFill="1" applyBorder="1" applyAlignment="1">
      <alignment horizontal="justify" vertical="center" wrapText="1"/>
    </xf>
    <xf numFmtId="177" fontId="9" fillId="0" borderId="25" xfId="0" applyNumberFormat="1" applyFont="1" applyFill="1" applyBorder="1" applyAlignment="1" applyProtection="1">
      <alignment vertical="top" wrapText="1"/>
      <protection locked="0"/>
    </xf>
    <xf numFmtId="177" fontId="9" fillId="0" borderId="35" xfId="0" applyNumberFormat="1" applyFont="1" applyFill="1" applyBorder="1" applyAlignment="1">
      <alignment horizontal="center" vertical="center" wrapText="1"/>
    </xf>
    <xf numFmtId="177" fontId="9" fillId="0" borderId="36" xfId="0" applyNumberFormat="1" applyFont="1" applyFill="1" applyBorder="1" applyAlignment="1">
      <alignment horizontal="center" vertical="center" wrapText="1"/>
    </xf>
    <xf numFmtId="177" fontId="9" fillId="0" borderId="37" xfId="0" applyNumberFormat="1" applyFont="1" applyFill="1" applyBorder="1" applyAlignment="1">
      <alignment horizontal="center" vertical="center" wrapText="1"/>
    </xf>
    <xf numFmtId="177" fontId="9" fillId="0" borderId="20" xfId="0" applyNumberFormat="1" applyFont="1" applyFill="1" applyBorder="1" applyAlignment="1">
      <alignment horizontal="center" vertical="center" wrapText="1"/>
    </xf>
    <xf numFmtId="177" fontId="9" fillId="0" borderId="38" xfId="0" applyNumberFormat="1" applyFont="1" applyFill="1" applyBorder="1" applyAlignment="1">
      <alignment horizontal="center" vertical="center" wrapText="1"/>
    </xf>
    <xf numFmtId="177" fontId="9" fillId="0" borderId="39" xfId="0" applyNumberFormat="1" applyFont="1" applyFill="1" applyBorder="1" applyAlignment="1">
      <alignment horizontal="center" vertical="center" wrapText="1"/>
    </xf>
    <xf numFmtId="177" fontId="9" fillId="0" borderId="40" xfId="0" applyNumberFormat="1" applyFont="1" applyFill="1" applyBorder="1" applyAlignment="1">
      <alignment horizontal="center" vertical="center" wrapText="1"/>
    </xf>
    <xf numFmtId="177" fontId="9" fillId="0" borderId="15" xfId="0" applyNumberFormat="1" applyFont="1" applyFill="1" applyBorder="1" applyAlignment="1">
      <alignment horizontal="center" vertical="center" wrapText="1"/>
    </xf>
    <xf numFmtId="177" fontId="9" fillId="0" borderId="23" xfId="0" applyNumberFormat="1" applyFont="1" applyFill="1" applyBorder="1" applyAlignment="1" applyProtection="1">
      <alignment vertical="top" wrapText="1"/>
      <protection locked="0"/>
    </xf>
    <xf numFmtId="177" fontId="9" fillId="0" borderId="41" xfId="0" applyNumberFormat="1" applyFont="1" applyFill="1" applyBorder="1" applyAlignment="1">
      <alignment horizontal="center" vertical="center" wrapText="1"/>
    </xf>
    <xf numFmtId="177" fontId="9" fillId="0" borderId="42" xfId="0" applyNumberFormat="1" applyFont="1" applyFill="1" applyBorder="1" applyAlignment="1">
      <alignment horizontal="center" vertical="center" wrapText="1"/>
    </xf>
    <xf numFmtId="177" fontId="9" fillId="0" borderId="43" xfId="0" applyNumberFormat="1" applyFont="1" applyFill="1" applyBorder="1" applyAlignment="1">
      <alignment horizontal="center" vertical="center" wrapText="1"/>
    </xf>
    <xf numFmtId="177" fontId="9" fillId="0" borderId="23" xfId="0" applyNumberFormat="1" applyFont="1" applyFill="1" applyBorder="1" applyAlignment="1">
      <alignment horizontal="center" vertical="center" wrapText="1"/>
    </xf>
    <xf numFmtId="177" fontId="9" fillId="0" borderId="20" xfId="0" applyNumberFormat="1" applyFont="1" applyFill="1" applyBorder="1" applyAlignment="1">
      <alignment horizontal="center" vertical="center" shrinkToFit="1"/>
    </xf>
    <xf numFmtId="177" fontId="9" fillId="0" borderId="15" xfId="0" applyNumberFormat="1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horizontal="justify" vertical="center" wrapText="1"/>
    </xf>
    <xf numFmtId="177" fontId="9" fillId="0" borderId="0" xfId="0" applyNumberFormat="1" applyFont="1" applyFill="1" applyAlignment="1">
      <alignment horizontal="justify" vertical="center"/>
    </xf>
    <xf numFmtId="177" fontId="9" fillId="0" borderId="44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5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6" xfId="0" applyNumberFormat="1" applyFont="1" applyFill="1" applyBorder="1" applyAlignment="1" applyProtection="1">
      <alignment horizontal="center" vertical="center" wrapText="1"/>
      <protection locked="0"/>
    </xf>
    <xf numFmtId="38" fontId="9" fillId="0" borderId="0" xfId="1" applyFont="1" applyFill="1" applyAlignment="1">
      <alignment vertical="center"/>
    </xf>
    <xf numFmtId="177" fontId="9" fillId="0" borderId="0" xfId="0" applyNumberFormat="1" applyFont="1" applyAlignment="1">
      <alignment vertical="center"/>
    </xf>
    <xf numFmtId="177" fontId="9" fillId="3" borderId="25" xfId="0" applyNumberFormat="1" applyFont="1" applyFill="1" applyBorder="1" applyAlignment="1">
      <alignment horizontal="center" vertical="center" wrapText="1"/>
    </xf>
    <xf numFmtId="177" fontId="9" fillId="0" borderId="7" xfId="0" applyNumberFormat="1" applyFont="1" applyFill="1" applyBorder="1" applyAlignment="1" applyProtection="1">
      <alignment vertical="center" wrapText="1"/>
      <protection locked="0"/>
    </xf>
    <xf numFmtId="176" fontId="9" fillId="0" borderId="7" xfId="0" applyNumberFormat="1" applyFont="1" applyFill="1" applyBorder="1" applyAlignment="1" applyProtection="1">
      <alignment vertical="center" wrapText="1"/>
      <protection locked="0"/>
    </xf>
    <xf numFmtId="176" fontId="9" fillId="0" borderId="24" xfId="0" applyNumberFormat="1" applyFont="1" applyFill="1" applyBorder="1" applyAlignment="1" applyProtection="1">
      <alignment vertical="center" wrapText="1"/>
      <protection locked="0"/>
    </xf>
    <xf numFmtId="177" fontId="9" fillId="0" borderId="24" xfId="0" applyNumberFormat="1" applyFont="1" applyFill="1" applyBorder="1" applyAlignment="1" applyProtection="1">
      <alignment vertical="center" wrapText="1"/>
      <protection locked="0"/>
    </xf>
    <xf numFmtId="177" fontId="9" fillId="3" borderId="47" xfId="0" applyNumberFormat="1" applyFont="1" applyFill="1" applyBorder="1" applyAlignment="1">
      <alignment vertical="center" wrapText="1"/>
    </xf>
    <xf numFmtId="176" fontId="9" fillId="3" borderId="47" xfId="0" applyNumberFormat="1" applyFont="1" applyFill="1" applyBorder="1" applyAlignment="1">
      <alignment vertical="center" wrapText="1"/>
    </xf>
    <xf numFmtId="176" fontId="9" fillId="3" borderId="47" xfId="0" applyNumberFormat="1" applyFont="1" applyFill="1" applyBorder="1" applyAlignment="1">
      <alignment vertical="center" shrinkToFit="1"/>
    </xf>
    <xf numFmtId="0" fontId="13" fillId="0" borderId="0" xfId="2" applyFont="1" applyFill="1" applyBorder="1" applyAlignment="1" applyProtection="1">
      <alignment vertical="center" shrinkToFit="1"/>
    </xf>
    <xf numFmtId="37" fontId="13" fillId="0" borderId="0" xfId="2" applyNumberFormat="1" applyFont="1" applyFill="1" applyBorder="1" applyAlignment="1" applyProtection="1">
      <alignment vertical="center"/>
    </xf>
    <xf numFmtId="176" fontId="8" fillId="0" borderId="25" xfId="0" applyNumberFormat="1" applyFont="1" applyFill="1" applyBorder="1" applyAlignment="1">
      <alignment vertical="center" wrapText="1"/>
    </xf>
    <xf numFmtId="177" fontId="13" fillId="0" borderId="0" xfId="0" applyNumberFormat="1" applyFont="1" applyBorder="1" applyAlignment="1">
      <alignment vertical="center"/>
    </xf>
    <xf numFmtId="177" fontId="9" fillId="0" borderId="0" xfId="0" applyNumberFormat="1" applyFont="1" applyAlignment="1">
      <alignment horizontal="center" vertical="center"/>
    </xf>
    <xf numFmtId="0" fontId="8" fillId="2" borderId="48" xfId="0" applyFont="1" applyFill="1" applyBorder="1" applyAlignment="1">
      <alignment horizontal="center" vertical="center" shrinkToFit="1"/>
    </xf>
    <xf numFmtId="179" fontId="8" fillId="2" borderId="48" xfId="1" applyNumberFormat="1" applyFont="1" applyFill="1" applyBorder="1" applyAlignment="1">
      <alignment horizontal="right" vertical="center"/>
    </xf>
    <xf numFmtId="179" fontId="8" fillId="2" borderId="49" xfId="1" applyNumberFormat="1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 shrinkToFit="1"/>
    </xf>
    <xf numFmtId="179" fontId="8" fillId="4" borderId="15" xfId="1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179" fontId="8" fillId="0" borderId="9" xfId="1" applyNumberFormat="1" applyFont="1" applyFill="1" applyBorder="1" applyAlignment="1">
      <alignment horizontal="right" vertical="center"/>
    </xf>
    <xf numFmtId="0" fontId="8" fillId="3" borderId="19" xfId="0" applyFont="1" applyFill="1" applyBorder="1" applyAlignment="1">
      <alignment horizontal="center" vertical="center" shrinkToFit="1"/>
    </xf>
    <xf numFmtId="179" fontId="8" fillId="3" borderId="20" xfId="1" applyNumberFormat="1" applyFont="1" applyFill="1" applyBorder="1" applyAlignment="1">
      <alignment horizontal="right" vertical="center"/>
    </xf>
    <xf numFmtId="179" fontId="8" fillId="3" borderId="11" xfId="1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shrinkToFit="1"/>
    </xf>
    <xf numFmtId="179" fontId="8" fillId="0" borderId="23" xfId="1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shrinkToFit="1"/>
    </xf>
    <xf numFmtId="179" fontId="8" fillId="0" borderId="4" xfId="1" applyNumberFormat="1" applyFont="1" applyFill="1" applyBorder="1" applyAlignment="1">
      <alignment horizontal="right" vertical="center"/>
    </xf>
    <xf numFmtId="0" fontId="8" fillId="4" borderId="15" xfId="0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>
      <alignment vertical="center" wrapText="1"/>
    </xf>
    <xf numFmtId="177" fontId="9" fillId="0" borderId="24" xfId="0" applyNumberFormat="1" applyFont="1" applyFill="1" applyBorder="1" applyAlignment="1" applyProtection="1">
      <alignment horizontal="center" vertical="center" wrapText="1"/>
      <protection locked="0"/>
    </xf>
    <xf numFmtId="57" fontId="9" fillId="0" borderId="10" xfId="0" applyNumberFormat="1" applyFont="1" applyFill="1" applyBorder="1" applyAlignment="1" applyProtection="1">
      <alignment vertical="center" wrapText="1"/>
      <protection locked="0"/>
    </xf>
    <xf numFmtId="57" fontId="9" fillId="0" borderId="51" xfId="0" applyNumberFormat="1" applyFont="1" applyFill="1" applyBorder="1" applyAlignment="1" applyProtection="1">
      <alignment vertical="center" wrapText="1"/>
      <protection locked="0"/>
    </xf>
    <xf numFmtId="57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177" fontId="9" fillId="3" borderId="51" xfId="0" applyNumberFormat="1" applyFont="1" applyFill="1" applyBorder="1" applyAlignment="1">
      <alignment vertical="center" shrinkToFit="1"/>
    </xf>
    <xf numFmtId="177" fontId="9" fillId="3" borderId="52" xfId="0" applyNumberFormat="1" applyFont="1" applyFill="1" applyBorder="1" applyAlignment="1">
      <alignment horizontal="center" vertical="center" wrapText="1"/>
    </xf>
    <xf numFmtId="177" fontId="9" fillId="3" borderId="3" xfId="0" applyNumberFormat="1" applyFont="1" applyFill="1" applyBorder="1" applyAlignment="1">
      <alignment horizontal="center" vertical="center" wrapText="1"/>
    </xf>
    <xf numFmtId="176" fontId="9" fillId="3" borderId="53" xfId="0" applyNumberFormat="1" applyFont="1" applyFill="1" applyBorder="1" applyAlignment="1">
      <alignment vertical="center" shrinkToFit="1"/>
    </xf>
    <xf numFmtId="177" fontId="9" fillId="3" borderId="54" xfId="0" applyNumberFormat="1" applyFont="1" applyFill="1" applyBorder="1" applyAlignment="1">
      <alignment vertical="center" shrinkToFit="1"/>
    </xf>
    <xf numFmtId="177" fontId="9" fillId="0" borderId="0" xfId="0" applyNumberFormat="1" applyFont="1" applyAlignment="1">
      <alignment horizontal="right" vertical="center"/>
    </xf>
    <xf numFmtId="177" fontId="9" fillId="3" borderId="18" xfId="0" applyNumberFormat="1" applyFont="1" applyFill="1" applyBorder="1" applyAlignment="1">
      <alignment vertical="center" wrapText="1"/>
    </xf>
    <xf numFmtId="177" fontId="12" fillId="0" borderId="0" xfId="0" applyNumberFormat="1" applyFont="1" applyBorder="1" applyAlignment="1">
      <alignment vertical="center"/>
    </xf>
    <xf numFmtId="38" fontId="8" fillId="0" borderId="28" xfId="1" applyFont="1" applyFill="1" applyBorder="1" applyAlignment="1">
      <alignment horizontal="right" vertical="center" wrapText="1"/>
    </xf>
    <xf numFmtId="178" fontId="8" fillId="3" borderId="22" xfId="0" applyNumberFormat="1" applyFont="1" applyFill="1" applyBorder="1" applyAlignment="1">
      <alignment vertical="center" wrapText="1"/>
    </xf>
    <xf numFmtId="179" fontId="8" fillId="0" borderId="28" xfId="1" applyNumberFormat="1" applyFont="1" applyFill="1" applyBorder="1" applyAlignment="1">
      <alignment horizontal="right" vertical="center"/>
    </xf>
    <xf numFmtId="179" fontId="8" fillId="0" borderId="10" xfId="1" applyNumberFormat="1" applyFont="1" applyFill="1" applyBorder="1" applyAlignment="1">
      <alignment horizontal="right" vertical="center"/>
    </xf>
    <xf numFmtId="179" fontId="8" fillId="4" borderId="16" xfId="1" applyNumberFormat="1" applyFont="1" applyFill="1" applyBorder="1" applyAlignment="1">
      <alignment horizontal="right" vertical="center"/>
    </xf>
    <xf numFmtId="179" fontId="8" fillId="0" borderId="22" xfId="1" applyNumberFormat="1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vertical="center" shrinkToFit="1"/>
    </xf>
    <xf numFmtId="180" fontId="8" fillId="4" borderId="4" xfId="0" applyNumberFormat="1" applyFont="1" applyFill="1" applyBorder="1" applyAlignment="1">
      <alignment horizontal="center"/>
    </xf>
    <xf numFmtId="180" fontId="8" fillId="4" borderId="22" xfId="0" applyNumberFormat="1" applyFont="1" applyFill="1" applyBorder="1" applyAlignment="1">
      <alignment horizontal="center"/>
    </xf>
    <xf numFmtId="177" fontId="9" fillId="0" borderId="61" xfId="0" applyNumberFormat="1" applyFont="1" applyFill="1" applyBorder="1" applyAlignment="1" applyProtection="1">
      <alignment vertical="center" wrapText="1"/>
      <protection locked="0"/>
    </xf>
    <xf numFmtId="177" fontId="9" fillId="0" borderId="59" xfId="0" applyNumberFormat="1" applyFont="1" applyFill="1" applyBorder="1" applyAlignment="1" applyProtection="1">
      <alignment vertical="center" wrapText="1"/>
      <protection locked="0"/>
    </xf>
    <xf numFmtId="177" fontId="9" fillId="0" borderId="62" xfId="0" applyNumberFormat="1" applyFont="1" applyFill="1" applyBorder="1" applyAlignment="1" applyProtection="1">
      <alignment vertical="center" wrapText="1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 vertical="center" wrapText="1"/>
    </xf>
    <xf numFmtId="57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>
      <alignment vertical="center"/>
    </xf>
    <xf numFmtId="0" fontId="8" fillId="4" borderId="20" xfId="0" applyFont="1" applyFill="1" applyBorder="1" applyAlignment="1">
      <alignment horizontal="center" vertical="center"/>
    </xf>
    <xf numFmtId="176" fontId="0" fillId="0" borderId="9" xfId="0" applyNumberFormat="1" applyBorder="1"/>
    <xf numFmtId="182" fontId="0" fillId="5" borderId="9" xfId="0" applyNumberFormat="1" applyFill="1" applyBorder="1"/>
    <xf numFmtId="176" fontId="8" fillId="0" borderId="24" xfId="0" applyNumberFormat="1" applyFont="1" applyFill="1" applyBorder="1" applyAlignment="1">
      <alignment horizontal="right" vertical="center" wrapText="1"/>
    </xf>
    <xf numFmtId="176" fontId="0" fillId="0" borderId="9" xfId="0" applyNumberFormat="1" applyFont="1" applyBorder="1"/>
    <xf numFmtId="176" fontId="0" fillId="0" borderId="23" xfId="0" applyNumberFormat="1" applyFont="1" applyBorder="1" applyAlignment="1">
      <alignment horizontal="right" vertical="center"/>
    </xf>
    <xf numFmtId="0" fontId="8" fillId="4" borderId="21" xfId="0" applyFont="1" applyFill="1" applyBorder="1" applyAlignment="1">
      <alignment horizontal="center" vertical="center"/>
    </xf>
    <xf numFmtId="179" fontId="8" fillId="0" borderId="88" xfId="0" applyNumberFormat="1" applyFont="1" applyBorder="1" applyAlignment="1">
      <alignment horizontal="right" vertical="center"/>
    </xf>
    <xf numFmtId="179" fontId="8" fillId="0" borderId="10" xfId="0" applyNumberFormat="1" applyFont="1" applyBorder="1"/>
    <xf numFmtId="179" fontId="8" fillId="0" borderId="88" xfId="1" applyNumberFormat="1" applyFont="1" applyBorder="1" applyAlignment="1">
      <alignment horizontal="right" vertical="center"/>
    </xf>
    <xf numFmtId="179" fontId="8" fillId="2" borderId="22" xfId="1" applyNumberFormat="1" applyFont="1" applyFill="1" applyBorder="1" applyAlignment="1">
      <alignment horizontal="right" vertical="center"/>
    </xf>
    <xf numFmtId="177" fontId="8" fillId="3" borderId="21" xfId="0" applyNumberFormat="1" applyFont="1" applyFill="1" applyBorder="1" applyAlignment="1">
      <alignment horizontal="center" vertical="center" wrapText="1"/>
    </xf>
    <xf numFmtId="176" fontId="8" fillId="0" borderId="28" xfId="0" applyNumberFormat="1" applyFont="1" applyFill="1" applyBorder="1" applyAlignment="1">
      <alignment horizontal="right" vertical="center" wrapText="1"/>
    </xf>
    <xf numFmtId="179" fontId="8" fillId="6" borderId="9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177" fontId="9" fillId="0" borderId="31" xfId="0" applyNumberFormat="1" applyFont="1" applyFill="1" applyBorder="1" applyAlignment="1">
      <alignment horizontal="center"/>
    </xf>
    <xf numFmtId="177" fontId="10" fillId="3" borderId="55" xfId="0" applyNumberFormat="1" applyFont="1" applyFill="1" applyBorder="1" applyAlignment="1">
      <alignment horizontal="center" vertical="center"/>
    </xf>
    <xf numFmtId="177" fontId="10" fillId="3" borderId="56" xfId="0" applyNumberFormat="1" applyFont="1" applyFill="1" applyBorder="1" applyAlignment="1">
      <alignment horizontal="center" vertical="center"/>
    </xf>
    <xf numFmtId="177" fontId="10" fillId="3" borderId="57" xfId="0" applyNumberFormat="1" applyFont="1" applyFill="1" applyBorder="1" applyAlignment="1">
      <alignment horizontal="center" vertical="center"/>
    </xf>
    <xf numFmtId="177" fontId="9" fillId="0" borderId="31" xfId="0" applyNumberFormat="1" applyFont="1" applyFill="1" applyBorder="1" applyAlignment="1" applyProtection="1">
      <alignment horizontal="center"/>
      <protection locked="0"/>
    </xf>
    <xf numFmtId="177" fontId="8" fillId="0" borderId="31" xfId="0" applyNumberFormat="1" applyFont="1" applyFill="1" applyBorder="1" applyAlignment="1">
      <alignment horizontal="center"/>
    </xf>
    <xf numFmtId="177" fontId="9" fillId="3" borderId="7" xfId="0" applyNumberFormat="1" applyFont="1" applyFill="1" applyBorder="1" applyAlignment="1">
      <alignment horizontal="center" vertical="center" wrapText="1"/>
    </xf>
    <xf numFmtId="177" fontId="9" fillId="3" borderId="58" xfId="0" applyNumberFormat="1" applyFont="1" applyFill="1" applyBorder="1" applyAlignment="1">
      <alignment horizontal="center" vertical="center" wrapText="1"/>
    </xf>
    <xf numFmtId="177" fontId="9" fillId="3" borderId="8" xfId="0" applyNumberFormat="1" applyFont="1" applyFill="1" applyBorder="1" applyAlignment="1">
      <alignment horizontal="center" vertical="center" wrapText="1"/>
    </xf>
    <xf numFmtId="177" fontId="9" fillId="3" borderId="31" xfId="0" applyNumberFormat="1" applyFont="1" applyFill="1" applyBorder="1" applyAlignment="1">
      <alignment vertical="center"/>
    </xf>
    <xf numFmtId="177" fontId="11" fillId="0" borderId="0" xfId="0" applyNumberFormat="1" applyFont="1" applyFill="1" applyAlignment="1">
      <alignment horizontal="justify" vertical="center"/>
    </xf>
    <xf numFmtId="177" fontId="9" fillId="3" borderId="31" xfId="0" applyNumberFormat="1" applyFont="1" applyFill="1" applyBorder="1" applyAlignment="1">
      <alignment horizontal="justify" vertical="center"/>
    </xf>
    <xf numFmtId="177" fontId="9" fillId="3" borderId="0" xfId="0" applyNumberFormat="1" applyFont="1" applyFill="1" applyAlignment="1">
      <alignment horizontal="justify" vertical="center"/>
    </xf>
    <xf numFmtId="176" fontId="9" fillId="0" borderId="44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63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64" xfId="0" applyNumberFormat="1" applyFont="1" applyFill="1" applyBorder="1" applyAlignment="1" applyProtection="1">
      <alignment horizontal="center" vertical="center" wrapText="1"/>
      <protection locked="0"/>
    </xf>
    <xf numFmtId="177" fontId="9" fillId="3" borderId="18" xfId="0" applyNumberFormat="1" applyFont="1" applyFill="1" applyBorder="1" applyAlignment="1">
      <alignment horizontal="center" vertical="center" wrapText="1"/>
    </xf>
    <xf numFmtId="177" fontId="9" fillId="3" borderId="60" xfId="0" applyNumberFormat="1" applyFont="1" applyFill="1" applyBorder="1" applyAlignment="1">
      <alignment horizontal="center" vertical="center" wrapText="1"/>
    </xf>
    <xf numFmtId="177" fontId="9" fillId="3" borderId="19" xfId="0" applyNumberFormat="1" applyFont="1" applyFill="1" applyBorder="1" applyAlignment="1">
      <alignment horizontal="center" vertical="center" wrapText="1"/>
    </xf>
    <xf numFmtId="177" fontId="9" fillId="3" borderId="24" xfId="0" applyNumberFormat="1" applyFont="1" applyFill="1" applyBorder="1" applyAlignment="1">
      <alignment horizontal="center" vertical="center" wrapText="1"/>
    </xf>
    <xf numFmtId="177" fontId="9" fillId="3" borderId="31" xfId="0" applyNumberFormat="1" applyFont="1" applyFill="1" applyBorder="1" applyAlignment="1">
      <alignment horizontal="center" vertical="center" wrapText="1"/>
    </xf>
    <xf numFmtId="177" fontId="9" fillId="3" borderId="50" xfId="0" applyNumberFormat="1" applyFont="1" applyFill="1" applyBorder="1" applyAlignment="1">
      <alignment horizontal="center" vertical="center" wrapText="1"/>
    </xf>
    <xf numFmtId="177" fontId="9" fillId="3" borderId="60" xfId="0" applyNumberFormat="1" applyFont="1" applyFill="1" applyBorder="1" applyAlignment="1">
      <alignment horizontal="center" vertical="center"/>
    </xf>
    <xf numFmtId="0" fontId="9" fillId="0" borderId="60" xfId="0" applyFont="1" applyBorder="1" applyAlignment="1">
      <alignment vertical="center"/>
    </xf>
    <xf numFmtId="177" fontId="15" fillId="3" borderId="31" xfId="0" applyNumberFormat="1" applyFont="1" applyFill="1" applyBorder="1" applyAlignment="1">
      <alignment horizontal="right" vertical="center"/>
    </xf>
    <xf numFmtId="0" fontId="16" fillId="0" borderId="31" xfId="0" applyFont="1" applyBorder="1" applyAlignment="1">
      <alignment horizontal="right" vertical="center"/>
    </xf>
    <xf numFmtId="177" fontId="9" fillId="0" borderId="46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7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8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45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65" xfId="0" applyNumberFormat="1" applyFont="1" applyFill="1" applyBorder="1" applyAlignment="1" applyProtection="1">
      <alignment horizontal="center" vertical="center" wrapText="1"/>
      <protection locked="0"/>
    </xf>
    <xf numFmtId="181" fontId="9" fillId="0" borderId="66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45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5" xfId="0" applyNumberFormat="1" applyFont="1" applyFill="1" applyBorder="1" applyAlignment="1" applyProtection="1">
      <alignment horizontal="center" vertical="center" wrapText="1"/>
      <protection locked="0"/>
    </xf>
    <xf numFmtId="177" fontId="9" fillId="0" borderId="66" xfId="0" applyNumberFormat="1" applyFont="1" applyFill="1" applyBorder="1" applyAlignment="1" applyProtection="1">
      <alignment horizontal="center" vertical="center" wrapText="1"/>
      <protection locked="0"/>
    </xf>
    <xf numFmtId="177" fontId="9" fillId="3" borderId="20" xfId="0" applyNumberFormat="1" applyFont="1" applyFill="1" applyBorder="1" applyAlignment="1">
      <alignment horizontal="center" vertical="center"/>
    </xf>
    <xf numFmtId="177" fontId="9" fillId="3" borderId="23" xfId="0" applyNumberFormat="1" applyFont="1" applyFill="1" applyBorder="1" applyAlignment="1">
      <alignment horizontal="center" vertical="center"/>
    </xf>
    <xf numFmtId="0" fontId="8" fillId="4" borderId="7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71" xfId="0" applyFont="1" applyFill="1" applyBorder="1" applyAlignment="1"/>
    <xf numFmtId="0" fontId="8" fillId="4" borderId="3" xfId="0" applyFont="1" applyFill="1" applyBorder="1" applyAlignment="1"/>
    <xf numFmtId="0" fontId="8" fillId="0" borderId="72" xfId="0" applyFont="1" applyBorder="1" applyAlignment="1">
      <alignment horizontal="center" vertical="center" textRotation="255"/>
    </xf>
    <xf numFmtId="0" fontId="8" fillId="0" borderId="73" xfId="0" applyFont="1" applyBorder="1" applyAlignment="1">
      <alignment horizontal="center" vertical="center" textRotation="255"/>
    </xf>
    <xf numFmtId="0" fontId="8" fillId="0" borderId="74" xfId="0" applyFont="1" applyBorder="1" applyAlignment="1">
      <alignment horizontal="center" vertical="center" textRotation="255"/>
    </xf>
    <xf numFmtId="0" fontId="8" fillId="2" borderId="2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0" xfId="0" applyFont="1" applyBorder="1" applyAlignment="1">
      <alignment vertical="center" wrapText="1"/>
    </xf>
    <xf numFmtId="0" fontId="8" fillId="0" borderId="15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/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5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8" fillId="4" borderId="20" xfId="0" applyFont="1" applyFill="1" applyBorder="1" applyAlignment="1">
      <alignment horizontal="center" vertical="center"/>
    </xf>
    <xf numFmtId="0" fontId="8" fillId="2" borderId="69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3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76" xfId="0" applyFont="1" applyFill="1" applyBorder="1" applyAlignment="1">
      <alignment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78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0" borderId="73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177" fontId="9" fillId="3" borderId="85" xfId="0" applyNumberFormat="1" applyFont="1" applyFill="1" applyBorder="1" applyAlignment="1">
      <alignment horizontal="center" vertical="center" wrapText="1"/>
    </xf>
    <xf numFmtId="177" fontId="9" fillId="3" borderId="73" xfId="0" applyNumberFormat="1" applyFont="1" applyFill="1" applyBorder="1" applyAlignment="1">
      <alignment horizontal="center" vertical="center" wrapText="1"/>
    </xf>
    <xf numFmtId="177" fontId="9" fillId="3" borderId="86" xfId="0" applyNumberFormat="1" applyFont="1" applyFill="1" applyBorder="1" applyAlignment="1">
      <alignment horizontal="center" vertical="center" wrapText="1"/>
    </xf>
    <xf numFmtId="177" fontId="9" fillId="3" borderId="87" xfId="0" applyNumberFormat="1" applyFont="1" applyFill="1" applyBorder="1" applyAlignment="1">
      <alignment horizontal="center" vertical="center" wrapText="1"/>
    </xf>
    <xf numFmtId="177" fontId="9" fillId="3" borderId="20" xfId="0" applyNumberFormat="1" applyFont="1" applyFill="1" applyBorder="1" applyAlignment="1">
      <alignment horizontal="center" vertical="center" wrapText="1"/>
    </xf>
    <xf numFmtId="177" fontId="9" fillId="3" borderId="23" xfId="0" applyNumberFormat="1" applyFont="1" applyFill="1" applyBorder="1" applyAlignment="1">
      <alignment horizontal="center" vertical="center" wrapText="1"/>
    </xf>
    <xf numFmtId="177" fontId="9" fillId="3" borderId="2" xfId="0" applyNumberFormat="1" applyFont="1" applyFill="1" applyBorder="1" applyAlignment="1">
      <alignment horizontal="center" vertical="center" wrapText="1"/>
    </xf>
    <xf numFmtId="177" fontId="9" fillId="3" borderId="15" xfId="0" applyNumberFormat="1" applyFont="1" applyFill="1" applyBorder="1" applyAlignment="1">
      <alignment horizontal="center" vertical="center" wrapText="1"/>
    </xf>
    <xf numFmtId="177" fontId="9" fillId="3" borderId="29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Border="1" applyAlignment="1">
      <alignment vertical="center"/>
    </xf>
    <xf numFmtId="177" fontId="9" fillId="3" borderId="70" xfId="0" applyNumberFormat="1" applyFont="1" applyFill="1" applyBorder="1" applyAlignment="1">
      <alignment horizontal="center" vertical="center" wrapText="1"/>
    </xf>
    <xf numFmtId="177" fontId="9" fillId="3" borderId="80" xfId="0" applyNumberFormat="1" applyFont="1" applyFill="1" applyBorder="1" applyAlignment="1">
      <alignment horizontal="center" vertical="center" wrapText="1"/>
    </xf>
    <xf numFmtId="177" fontId="9" fillId="3" borderId="27" xfId="0" applyNumberFormat="1" applyFont="1" applyFill="1" applyBorder="1" applyAlignment="1">
      <alignment horizontal="center" vertical="center" wrapText="1"/>
    </xf>
    <xf numFmtId="177" fontId="9" fillId="3" borderId="81" xfId="0" applyNumberFormat="1" applyFont="1" applyFill="1" applyBorder="1" applyAlignment="1">
      <alignment horizontal="center" vertical="center" wrapText="1"/>
    </xf>
    <xf numFmtId="177" fontId="9" fillId="3" borderId="30" xfId="0" applyNumberFormat="1" applyFont="1" applyFill="1" applyBorder="1" applyAlignment="1">
      <alignment horizontal="center" vertical="center" wrapText="1"/>
    </xf>
    <xf numFmtId="177" fontId="9" fillId="3" borderId="52" xfId="0" applyNumberFormat="1" applyFont="1" applyFill="1" applyBorder="1" applyAlignment="1">
      <alignment horizontal="center" vertical="center" wrapText="1"/>
    </xf>
    <xf numFmtId="177" fontId="9" fillId="3" borderId="25" xfId="0" applyNumberFormat="1" applyFont="1" applyFill="1" applyBorder="1" applyAlignment="1">
      <alignment horizontal="center" vertical="center" wrapText="1"/>
    </xf>
    <xf numFmtId="177" fontId="9" fillId="3" borderId="21" xfId="0" applyNumberFormat="1" applyFont="1" applyFill="1" applyBorder="1" applyAlignment="1">
      <alignment horizontal="center" vertical="center" wrapText="1"/>
    </xf>
    <xf numFmtId="177" fontId="9" fillId="3" borderId="16" xfId="0" applyNumberFormat="1" applyFont="1" applyFill="1" applyBorder="1" applyAlignment="1">
      <alignment horizontal="center" vertical="center" wrapText="1"/>
    </xf>
    <xf numFmtId="177" fontId="9" fillId="3" borderId="28" xfId="0" applyNumberFormat="1" applyFont="1" applyFill="1" applyBorder="1" applyAlignment="1">
      <alignment horizontal="center" vertical="center" wrapText="1"/>
    </xf>
    <xf numFmtId="177" fontId="9" fillId="3" borderId="82" xfId="0" applyNumberFormat="1" applyFont="1" applyFill="1" applyBorder="1" applyAlignment="1">
      <alignment horizontal="center" vertical="center" wrapText="1"/>
    </xf>
    <xf numFmtId="177" fontId="9" fillId="3" borderId="5" xfId="0" applyNumberFormat="1" applyFont="1" applyFill="1" applyBorder="1" applyAlignment="1">
      <alignment horizontal="center" vertical="center" wrapText="1"/>
    </xf>
    <xf numFmtId="177" fontId="8" fillId="3" borderId="83" xfId="0" applyNumberFormat="1" applyFont="1" applyFill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 indent="1"/>
    </xf>
    <xf numFmtId="177" fontId="5" fillId="0" borderId="0" xfId="0" applyNumberFormat="1" applyFont="1" applyAlignment="1">
      <alignment horizontal="justify"/>
    </xf>
    <xf numFmtId="177" fontId="8" fillId="3" borderId="84" xfId="0" applyNumberFormat="1" applyFont="1" applyFill="1" applyBorder="1" applyAlignment="1">
      <alignment horizontal="center" vertical="center" wrapText="1"/>
    </xf>
    <xf numFmtId="177" fontId="8" fillId="3" borderId="82" xfId="0" applyNumberFormat="1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営農計画様式" xfId="2"/>
    <cellStyle name="未定義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0</xdr:row>
      <xdr:rowOff>76200</xdr:rowOff>
    </xdr:from>
    <xdr:to>
      <xdr:col>10</xdr:col>
      <xdr:colOff>619125</xdr:colOff>
      <xdr:row>2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6153150" y="76200"/>
          <a:ext cx="135255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="1"/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0</xdr:rowOff>
    </xdr:from>
    <xdr:to>
      <xdr:col>17</xdr:col>
      <xdr:colOff>38100</xdr:colOff>
      <xdr:row>14</xdr:row>
      <xdr:rowOff>0</xdr:rowOff>
    </xdr:to>
    <xdr:sp macro="" textlink="">
      <xdr:nvSpPr>
        <xdr:cNvPr id="6291" name="Line 10">
          <a:extLst>
            <a:ext uri="{FF2B5EF4-FFF2-40B4-BE49-F238E27FC236}">
              <a16:creationId xmlns:a16="http://schemas.microsoft.com/office/drawing/2014/main" xmlns="" id="{00000000-0008-0000-0100-000093180000}"/>
            </a:ext>
          </a:extLst>
        </xdr:cNvPr>
        <xdr:cNvSpPr>
          <a:spLocks noChangeShapeType="1"/>
        </xdr:cNvSpPr>
      </xdr:nvSpPr>
      <xdr:spPr bwMode="auto">
        <a:xfrm flipV="1">
          <a:off x="1000125" y="3209925"/>
          <a:ext cx="397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219075</xdr:colOff>
      <xdr:row>14</xdr:row>
      <xdr:rowOff>0</xdr:rowOff>
    </xdr:from>
    <xdr:to>
      <xdr:col>31</xdr:col>
      <xdr:colOff>47625</xdr:colOff>
      <xdr:row>14</xdr:row>
      <xdr:rowOff>0</xdr:rowOff>
    </xdr:to>
    <xdr:sp macro="" textlink="">
      <xdr:nvSpPr>
        <xdr:cNvPr id="6292" name="Line 11">
          <a:extLst>
            <a:ext uri="{FF2B5EF4-FFF2-40B4-BE49-F238E27FC236}">
              <a16:creationId xmlns:a16="http://schemas.microsoft.com/office/drawing/2014/main" xmlns="" id="{00000000-0008-0000-0100-000094180000}"/>
            </a:ext>
          </a:extLst>
        </xdr:cNvPr>
        <xdr:cNvSpPr>
          <a:spLocks noChangeShapeType="1"/>
        </xdr:cNvSpPr>
      </xdr:nvSpPr>
      <xdr:spPr bwMode="auto">
        <a:xfrm flipV="1">
          <a:off x="7381875" y="3209925"/>
          <a:ext cx="1066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219075</xdr:colOff>
      <xdr:row>14</xdr:row>
      <xdr:rowOff>0</xdr:rowOff>
    </xdr:from>
    <xdr:to>
      <xdr:col>37</xdr:col>
      <xdr:colOff>28575</xdr:colOff>
      <xdr:row>14</xdr:row>
      <xdr:rowOff>0</xdr:rowOff>
    </xdr:to>
    <xdr:sp macro="" textlink="">
      <xdr:nvSpPr>
        <xdr:cNvPr id="6293" name="Line 23">
          <a:extLst>
            <a:ext uri="{FF2B5EF4-FFF2-40B4-BE49-F238E27FC236}">
              <a16:creationId xmlns:a16="http://schemas.microsoft.com/office/drawing/2014/main" xmlns="" id="{00000000-0008-0000-0100-000095180000}"/>
            </a:ext>
          </a:extLst>
        </xdr:cNvPr>
        <xdr:cNvSpPr>
          <a:spLocks noChangeShapeType="1"/>
        </xdr:cNvSpPr>
      </xdr:nvSpPr>
      <xdr:spPr bwMode="auto">
        <a:xfrm flipV="1">
          <a:off x="8620125" y="3209925"/>
          <a:ext cx="1295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180975</xdr:colOff>
      <xdr:row>23</xdr:row>
      <xdr:rowOff>0</xdr:rowOff>
    </xdr:from>
    <xdr:to>
      <xdr:col>27</xdr:col>
      <xdr:colOff>85725</xdr:colOff>
      <xdr:row>23</xdr:row>
      <xdr:rowOff>0</xdr:rowOff>
    </xdr:to>
    <xdr:sp macro="" textlink="">
      <xdr:nvSpPr>
        <xdr:cNvPr id="6294" name="Line 29">
          <a:extLst>
            <a:ext uri="{FF2B5EF4-FFF2-40B4-BE49-F238E27FC236}">
              <a16:creationId xmlns:a16="http://schemas.microsoft.com/office/drawing/2014/main" xmlns="" id="{00000000-0008-0000-0100-000096180000}"/>
            </a:ext>
          </a:extLst>
        </xdr:cNvPr>
        <xdr:cNvSpPr>
          <a:spLocks noChangeShapeType="1"/>
        </xdr:cNvSpPr>
      </xdr:nvSpPr>
      <xdr:spPr bwMode="auto">
        <a:xfrm>
          <a:off x="6105525" y="5095875"/>
          <a:ext cx="1390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295275</xdr:colOff>
      <xdr:row>2</xdr:row>
      <xdr:rowOff>142875</xdr:rowOff>
    </xdr:from>
    <xdr:ext cx="184731" cy="26456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285E7961-0AB4-4074-88F0-B1CDF420A900}"/>
            </a:ext>
          </a:extLst>
        </xdr:cNvPr>
        <xdr:cNvSpPr txBox="1"/>
      </xdr:nvSpPr>
      <xdr:spPr>
        <a:xfrm>
          <a:off x="3219450" y="523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Normal="100" zoomScaleSheetLayoutView="100" workbookViewId="0">
      <selection activeCell="N9" sqref="N9"/>
    </sheetView>
  </sheetViews>
  <sheetFormatPr defaultRowHeight="13.5"/>
  <cols>
    <col min="1" max="4" width="9" style="77"/>
    <col min="5" max="5" width="9.375" style="77" customWidth="1"/>
    <col min="6" max="16384" width="9" style="77"/>
  </cols>
  <sheetData>
    <row r="1" spans="2:11" ht="13.5" customHeight="1">
      <c r="J1" s="159"/>
      <c r="K1" s="159"/>
    </row>
    <row r="2" spans="2:11" ht="13.5" customHeight="1">
      <c r="J2" s="159"/>
      <c r="K2" s="159"/>
    </row>
    <row r="3" spans="2:11" ht="13.5" customHeight="1">
      <c r="J3" s="126"/>
      <c r="K3" s="126"/>
    </row>
    <row r="4" spans="2:11" ht="14.25" thickBot="1"/>
    <row r="5" spans="2:11" ht="27.2" customHeight="1" thickTop="1" thickBot="1">
      <c r="D5" s="196" t="s">
        <v>112</v>
      </c>
      <c r="E5" s="197"/>
      <c r="F5" s="197"/>
      <c r="G5" s="197"/>
      <c r="H5" s="198"/>
    </row>
    <row r="6" spans="2:11" ht="14.25" thickTop="1"/>
    <row r="10" spans="2:11">
      <c r="B10" s="78"/>
    </row>
    <row r="14" spans="2:11">
      <c r="C14" s="79" t="s">
        <v>18</v>
      </c>
      <c r="D14" s="195" t="s">
        <v>168</v>
      </c>
      <c r="E14" s="195"/>
      <c r="F14" s="195"/>
      <c r="G14" s="195"/>
      <c r="H14" s="195"/>
      <c r="I14" s="195"/>
    </row>
    <row r="15" spans="2:11">
      <c r="C15" s="80"/>
      <c r="D15" s="80"/>
      <c r="E15" s="80"/>
      <c r="F15" s="80"/>
      <c r="G15" s="80"/>
      <c r="H15" s="80"/>
      <c r="I15" s="80"/>
    </row>
    <row r="16" spans="2:11">
      <c r="C16" s="79" t="s">
        <v>19</v>
      </c>
      <c r="D16" s="199" t="s">
        <v>169</v>
      </c>
      <c r="E16" s="199"/>
      <c r="F16" s="199"/>
      <c r="G16" s="199"/>
      <c r="H16" s="199"/>
      <c r="I16" s="199"/>
    </row>
    <row r="17" spans="1:9">
      <c r="C17" s="80"/>
      <c r="D17" s="80"/>
      <c r="E17" s="80"/>
      <c r="F17" s="80"/>
      <c r="G17" s="80"/>
      <c r="H17" s="80"/>
      <c r="I17" s="80"/>
    </row>
    <row r="18" spans="1:9" ht="14.25">
      <c r="C18" s="81" t="s">
        <v>0</v>
      </c>
      <c r="D18" s="200" t="s">
        <v>170</v>
      </c>
      <c r="E18" s="200"/>
      <c r="F18" s="200"/>
      <c r="G18" s="200"/>
      <c r="H18" s="200"/>
      <c r="I18" s="200"/>
    </row>
    <row r="19" spans="1:9">
      <c r="C19" s="80"/>
      <c r="D19" s="80"/>
      <c r="E19" s="80"/>
      <c r="F19" s="80"/>
      <c r="G19" s="80"/>
      <c r="H19" s="80"/>
      <c r="I19" s="80"/>
    </row>
    <row r="20" spans="1:9">
      <c r="A20" s="82"/>
      <c r="C20" s="79" t="s">
        <v>20</v>
      </c>
      <c r="D20" s="195"/>
      <c r="E20" s="195"/>
      <c r="F20" s="195"/>
      <c r="G20" s="195"/>
      <c r="H20" s="195"/>
      <c r="I20" s="195"/>
    </row>
    <row r="23" spans="1:9">
      <c r="A23" s="82"/>
    </row>
    <row r="26" spans="1:9">
      <c r="A26" s="82"/>
    </row>
    <row r="29" spans="1:9">
      <c r="A29" s="82"/>
    </row>
  </sheetData>
  <mergeCells count="5">
    <mergeCell ref="D20:I20"/>
    <mergeCell ref="D5:H5"/>
    <mergeCell ref="D16:I16"/>
    <mergeCell ref="D18:I18"/>
    <mergeCell ref="D14:I1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cellComments="atEnd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5"/>
  <sheetViews>
    <sheetView view="pageBreakPreview" topLeftCell="A10" zoomScaleNormal="100" zoomScaleSheetLayoutView="75" workbookViewId="0">
      <selection activeCell="AF23" sqref="AF23"/>
    </sheetView>
  </sheetViews>
  <sheetFormatPr defaultRowHeight="13.5"/>
  <cols>
    <col min="1" max="1" width="12.75" style="83" customWidth="1"/>
    <col min="2" max="37" width="3.25" style="83" customWidth="1"/>
    <col min="38" max="38" width="9.5" style="83" customWidth="1"/>
    <col min="39" max="16384" width="9" style="83"/>
  </cols>
  <sheetData>
    <row r="1" spans="1:39" ht="27.2" customHeight="1">
      <c r="A1" s="205" t="s">
        <v>132</v>
      </c>
      <c r="B1" s="205"/>
      <c r="C1" s="205"/>
    </row>
    <row r="2" spans="1:39" ht="18" customHeight="1">
      <c r="A2" s="207" t="s">
        <v>110</v>
      </c>
      <c r="B2" s="207"/>
      <c r="C2" s="207"/>
      <c r="D2" s="207"/>
      <c r="E2" s="207"/>
      <c r="F2" s="207"/>
      <c r="G2" s="207"/>
      <c r="H2" s="207"/>
      <c r="I2" s="207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</row>
    <row r="3" spans="1:39" ht="15.95" customHeight="1">
      <c r="A3" s="206" t="s">
        <v>28</v>
      </c>
      <c r="B3" s="206"/>
      <c r="C3" s="206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</row>
    <row r="4" spans="1:39" ht="27.2" customHeight="1">
      <c r="A4" s="85" t="s">
        <v>29</v>
      </c>
      <c r="B4" s="201" t="s">
        <v>30</v>
      </c>
      <c r="C4" s="202"/>
      <c r="D4" s="203"/>
      <c r="E4" s="201" t="s">
        <v>31</v>
      </c>
      <c r="F4" s="202"/>
      <c r="G4" s="203"/>
      <c r="H4" s="201" t="s">
        <v>32</v>
      </c>
      <c r="I4" s="202"/>
      <c r="J4" s="203"/>
      <c r="K4" s="201" t="s">
        <v>33</v>
      </c>
      <c r="L4" s="202"/>
      <c r="M4" s="203"/>
      <c r="N4" s="201" t="s">
        <v>34</v>
      </c>
      <c r="O4" s="202"/>
      <c r="P4" s="203"/>
      <c r="Q4" s="201" t="s">
        <v>35</v>
      </c>
      <c r="R4" s="202"/>
      <c r="S4" s="203"/>
      <c r="T4" s="201" t="s">
        <v>36</v>
      </c>
      <c r="U4" s="202"/>
      <c r="V4" s="203"/>
      <c r="W4" s="201" t="s">
        <v>37</v>
      </c>
      <c r="X4" s="202"/>
      <c r="Y4" s="203"/>
      <c r="Z4" s="201" t="s">
        <v>38</v>
      </c>
      <c r="AA4" s="202"/>
      <c r="AB4" s="203"/>
      <c r="AC4" s="201" t="s">
        <v>23</v>
      </c>
      <c r="AD4" s="202"/>
      <c r="AE4" s="203"/>
      <c r="AF4" s="201" t="s">
        <v>39</v>
      </c>
      <c r="AG4" s="202"/>
      <c r="AH4" s="203"/>
      <c r="AI4" s="201" t="s">
        <v>40</v>
      </c>
      <c r="AJ4" s="202"/>
      <c r="AK4" s="203"/>
      <c r="AL4" s="85" t="s">
        <v>113</v>
      </c>
      <c r="AM4" s="87"/>
    </row>
    <row r="5" spans="1:39" ht="16.5" customHeight="1">
      <c r="A5" s="88" t="s">
        <v>6</v>
      </c>
      <c r="B5" s="89" t="s">
        <v>7</v>
      </c>
      <c r="C5" s="90" t="s">
        <v>8</v>
      </c>
      <c r="D5" s="90" t="s">
        <v>9</v>
      </c>
      <c r="E5" s="90" t="s">
        <v>7</v>
      </c>
      <c r="F5" s="90" t="s">
        <v>8</v>
      </c>
      <c r="G5" s="90" t="s">
        <v>9</v>
      </c>
      <c r="H5" s="90" t="s">
        <v>7</v>
      </c>
      <c r="I5" s="90" t="s">
        <v>8</v>
      </c>
      <c r="J5" s="90" t="s">
        <v>9</v>
      </c>
      <c r="K5" s="90" t="s">
        <v>7</v>
      </c>
      <c r="L5" s="90" t="s">
        <v>8</v>
      </c>
      <c r="M5" s="90" t="s">
        <v>9</v>
      </c>
      <c r="N5" s="90" t="s">
        <v>7</v>
      </c>
      <c r="O5" s="90" t="s">
        <v>8</v>
      </c>
      <c r="P5" s="90" t="s">
        <v>9</v>
      </c>
      <c r="Q5" s="90" t="s">
        <v>7</v>
      </c>
      <c r="R5" s="90" t="s">
        <v>8</v>
      </c>
      <c r="S5" s="90" t="s">
        <v>9</v>
      </c>
      <c r="T5" s="90" t="s">
        <v>7</v>
      </c>
      <c r="U5" s="90" t="s">
        <v>8</v>
      </c>
      <c r="V5" s="90" t="s">
        <v>9</v>
      </c>
      <c r="W5" s="90" t="s">
        <v>7</v>
      </c>
      <c r="X5" s="90" t="s">
        <v>8</v>
      </c>
      <c r="Y5" s="90" t="s">
        <v>9</v>
      </c>
      <c r="Z5" s="90" t="s">
        <v>7</v>
      </c>
      <c r="AA5" s="90" t="s">
        <v>8</v>
      </c>
      <c r="AB5" s="90" t="s">
        <v>9</v>
      </c>
      <c r="AC5" s="90" t="s">
        <v>7</v>
      </c>
      <c r="AD5" s="90" t="s">
        <v>8</v>
      </c>
      <c r="AE5" s="90" t="s">
        <v>9</v>
      </c>
      <c r="AF5" s="90" t="s">
        <v>7</v>
      </c>
      <c r="AG5" s="90" t="s">
        <v>8</v>
      </c>
      <c r="AH5" s="90" t="s">
        <v>9</v>
      </c>
      <c r="AI5" s="90" t="s">
        <v>7</v>
      </c>
      <c r="AJ5" s="90" t="s">
        <v>8</v>
      </c>
      <c r="AK5" s="91" t="s">
        <v>9</v>
      </c>
      <c r="AL5" s="88"/>
      <c r="AM5" s="87"/>
    </row>
    <row r="6" spans="1:39" ht="16.5" customHeight="1">
      <c r="A6" s="92"/>
      <c r="B6" s="93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5"/>
      <c r="AL6" s="96"/>
      <c r="AM6" s="87"/>
    </row>
    <row r="7" spans="1:39" ht="16.5" customHeight="1">
      <c r="A7" s="92" t="s">
        <v>151</v>
      </c>
      <c r="B7" s="97"/>
      <c r="C7" s="98"/>
      <c r="D7" s="98"/>
      <c r="E7" s="98"/>
      <c r="F7" s="98"/>
      <c r="G7" s="98"/>
      <c r="H7" s="98"/>
      <c r="I7" s="98"/>
      <c r="J7" s="98"/>
      <c r="K7" s="98"/>
      <c r="L7" s="98" t="s">
        <v>152</v>
      </c>
      <c r="M7" s="98" t="s">
        <v>152</v>
      </c>
      <c r="N7" s="98" t="s">
        <v>153</v>
      </c>
      <c r="O7" s="98" t="s">
        <v>153</v>
      </c>
      <c r="P7" s="98"/>
      <c r="Q7" s="98"/>
      <c r="R7" s="98"/>
      <c r="S7" s="98"/>
      <c r="T7" s="98"/>
      <c r="U7" s="98"/>
      <c r="V7" s="98" t="s">
        <v>154</v>
      </c>
      <c r="W7" s="83" t="s">
        <v>155</v>
      </c>
      <c r="X7" s="98" t="s">
        <v>155</v>
      </c>
      <c r="Y7" s="98" t="s">
        <v>154</v>
      </c>
      <c r="Z7" s="98" t="s">
        <v>156</v>
      </c>
      <c r="AA7" s="98" t="s">
        <v>156</v>
      </c>
      <c r="AB7" s="98"/>
      <c r="AD7" s="98"/>
      <c r="AE7" s="98"/>
      <c r="AF7" s="98"/>
      <c r="AG7" s="98"/>
      <c r="AH7" s="98"/>
      <c r="AI7" s="98"/>
      <c r="AJ7" s="98"/>
      <c r="AK7" s="99"/>
      <c r="AL7" s="100"/>
      <c r="AM7" s="87"/>
    </row>
    <row r="8" spans="1:39" ht="16.5" customHeight="1">
      <c r="A8" s="101"/>
      <c r="B8" s="102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 t="s">
        <v>157</v>
      </c>
      <c r="AA8" s="103" t="s">
        <v>157</v>
      </c>
      <c r="AB8" s="103"/>
      <c r="AC8" s="103"/>
      <c r="AD8" s="103"/>
      <c r="AE8" s="103"/>
      <c r="AF8" s="103"/>
      <c r="AG8" s="103"/>
      <c r="AH8" s="103"/>
      <c r="AI8" s="103"/>
      <c r="AJ8" s="103"/>
      <c r="AK8" s="104"/>
      <c r="AL8" s="105"/>
      <c r="AM8" s="87"/>
    </row>
    <row r="9" spans="1:39" ht="16.5" customHeight="1">
      <c r="A9" s="92"/>
      <c r="B9" s="93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8"/>
      <c r="AF9" s="98"/>
      <c r="AG9" s="98"/>
      <c r="AH9" s="98"/>
      <c r="AI9" s="98"/>
      <c r="AJ9" s="98"/>
      <c r="AK9" s="99"/>
      <c r="AL9" s="106"/>
      <c r="AM9" s="87"/>
    </row>
    <row r="10" spans="1:39" ht="16.5" customHeight="1">
      <c r="A10" s="92"/>
      <c r="B10" s="97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9"/>
      <c r="AL10" s="107"/>
      <c r="AM10" s="87"/>
    </row>
    <row r="11" spans="1:39" ht="16.5" customHeight="1">
      <c r="A11" s="101"/>
      <c r="B11" s="102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4"/>
      <c r="AL11" s="105"/>
      <c r="AM11" s="87"/>
    </row>
    <row r="12" spans="1:39" ht="16.5" customHeight="1">
      <c r="A12" s="92"/>
      <c r="B12" s="97"/>
      <c r="C12" s="98"/>
      <c r="D12" s="98"/>
      <c r="E12" s="98"/>
      <c r="F12" s="98"/>
      <c r="G12" s="98"/>
      <c r="H12" s="98"/>
      <c r="I12" s="98"/>
      <c r="J12" s="98"/>
      <c r="K12" s="94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  <c r="AL12" s="100"/>
      <c r="AM12" s="87"/>
    </row>
    <row r="13" spans="1:39" ht="16.5" customHeight="1">
      <c r="A13" s="92"/>
      <c r="B13" s="97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9"/>
      <c r="AL13" s="100"/>
      <c r="AM13" s="87"/>
    </row>
    <row r="14" spans="1:39" ht="16.5" customHeight="1">
      <c r="A14" s="101"/>
      <c r="B14" s="97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103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  <c r="AL14" s="100"/>
      <c r="AM14" s="87"/>
    </row>
    <row r="15" spans="1:39" ht="16.5" customHeight="1">
      <c r="A15" s="9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5"/>
      <c r="AL15" s="96"/>
      <c r="AM15" s="87"/>
    </row>
    <row r="16" spans="1:39" ht="16.5" customHeight="1">
      <c r="A16" s="92"/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9"/>
      <c r="AL16" s="107"/>
      <c r="AM16" s="87"/>
    </row>
    <row r="17" spans="1:39" ht="16.5" customHeight="1">
      <c r="A17" s="101"/>
      <c r="B17" s="102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4"/>
      <c r="AL17" s="105"/>
      <c r="AM17" s="87"/>
    </row>
    <row r="18" spans="1:39" ht="16.5" customHeight="1">
      <c r="A18" s="92"/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8"/>
      <c r="AF18" s="98"/>
      <c r="AG18" s="98"/>
      <c r="AH18" s="98"/>
      <c r="AI18" s="98"/>
      <c r="AJ18" s="98"/>
      <c r="AK18" s="99"/>
      <c r="AL18" s="106"/>
      <c r="AM18" s="108"/>
    </row>
    <row r="19" spans="1:39" ht="16.5" customHeight="1">
      <c r="A19" s="92"/>
      <c r="B19" s="97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9"/>
      <c r="AL19" s="107"/>
      <c r="AM19" s="108"/>
    </row>
    <row r="20" spans="1:39" ht="16.5" customHeight="1">
      <c r="A20" s="101"/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4"/>
      <c r="AL20" s="105"/>
      <c r="AM20" s="108"/>
    </row>
    <row r="21" spans="1:39" ht="16.5" customHeight="1">
      <c r="A21" s="92"/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8"/>
      <c r="AF21" s="98"/>
      <c r="AG21" s="98"/>
      <c r="AH21" s="98"/>
      <c r="AI21" s="98"/>
      <c r="AJ21" s="98"/>
      <c r="AK21" s="99"/>
      <c r="AL21" s="106"/>
      <c r="AM21" s="87"/>
    </row>
    <row r="22" spans="1:39" ht="16.5" customHeight="1">
      <c r="A22" s="92"/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9"/>
      <c r="AL22" s="107"/>
      <c r="AM22" s="87"/>
    </row>
    <row r="23" spans="1:39" ht="16.5" customHeight="1">
      <c r="A23" s="101"/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4"/>
      <c r="AL23" s="105"/>
      <c r="AM23" s="87"/>
    </row>
    <row r="24" spans="1:39" ht="16.5" customHeight="1">
      <c r="A24" s="217" t="s">
        <v>41</v>
      </c>
      <c r="B24" s="217"/>
      <c r="C24" s="217"/>
      <c r="D24" s="217"/>
      <c r="E24" s="217"/>
      <c r="F24" s="217"/>
      <c r="G24" s="217"/>
      <c r="H24" s="217"/>
      <c r="I24" s="218"/>
      <c r="J24" s="218"/>
      <c r="K24" s="218"/>
      <c r="L24" s="218"/>
      <c r="M24" s="218"/>
      <c r="N24" s="218"/>
      <c r="O24" s="218"/>
      <c r="P24" s="218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</row>
    <row r="25" spans="1:39" ht="16.5" customHeight="1">
      <c r="A25" s="109"/>
      <c r="Z25" s="83" t="s">
        <v>182</v>
      </c>
    </row>
    <row r="26" spans="1:39" ht="16.5" customHeight="1">
      <c r="A26" s="204" t="s">
        <v>150</v>
      </c>
      <c r="B26" s="204"/>
      <c r="C26" s="204"/>
      <c r="D26" s="204"/>
      <c r="E26" s="204"/>
      <c r="F26" s="204"/>
      <c r="G26" s="204"/>
      <c r="H26" s="219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</row>
    <row r="27" spans="1:39" ht="16.5" customHeight="1">
      <c r="A27" s="86" t="s">
        <v>42</v>
      </c>
      <c r="B27" s="211" t="s">
        <v>177</v>
      </c>
      <c r="C27" s="212"/>
      <c r="D27" s="212"/>
      <c r="E27" s="212"/>
      <c r="F27" s="212"/>
      <c r="G27" s="213"/>
      <c r="H27" s="211" t="s">
        <v>145</v>
      </c>
      <c r="I27" s="212"/>
      <c r="J27" s="212"/>
      <c r="K27" s="212"/>
      <c r="L27" s="212"/>
      <c r="M27" s="213"/>
      <c r="N27" s="211" t="s">
        <v>148</v>
      </c>
      <c r="O27" s="212"/>
      <c r="P27" s="212"/>
      <c r="Q27" s="212"/>
      <c r="R27" s="212"/>
      <c r="S27" s="213"/>
      <c r="T27" s="211" t="s">
        <v>171</v>
      </c>
      <c r="U27" s="212"/>
      <c r="V27" s="212"/>
      <c r="W27" s="212"/>
      <c r="X27" s="212"/>
      <c r="Y27" s="213"/>
      <c r="Z27" s="211" t="s">
        <v>175</v>
      </c>
      <c r="AA27" s="212"/>
      <c r="AB27" s="212"/>
      <c r="AC27" s="212"/>
      <c r="AD27" s="212"/>
      <c r="AE27" s="213"/>
      <c r="AF27" s="211" t="s">
        <v>178</v>
      </c>
      <c r="AG27" s="212"/>
      <c r="AH27" s="212"/>
      <c r="AI27" s="212"/>
      <c r="AJ27" s="212"/>
      <c r="AK27" s="213"/>
      <c r="AL27" s="230" t="s">
        <v>43</v>
      </c>
    </row>
    <row r="28" spans="1:39" ht="16.5" customHeight="1">
      <c r="A28" s="88" t="s">
        <v>6</v>
      </c>
      <c r="B28" s="214"/>
      <c r="C28" s="215"/>
      <c r="D28" s="215"/>
      <c r="E28" s="215"/>
      <c r="F28" s="215"/>
      <c r="G28" s="216"/>
      <c r="H28" s="214"/>
      <c r="I28" s="215"/>
      <c r="J28" s="215"/>
      <c r="K28" s="215"/>
      <c r="L28" s="215"/>
      <c r="M28" s="216"/>
      <c r="N28" s="214"/>
      <c r="O28" s="215"/>
      <c r="P28" s="215"/>
      <c r="Q28" s="215"/>
      <c r="R28" s="215"/>
      <c r="S28" s="216"/>
      <c r="T28" s="214"/>
      <c r="U28" s="215"/>
      <c r="V28" s="215"/>
      <c r="W28" s="215"/>
      <c r="X28" s="215"/>
      <c r="Y28" s="216"/>
      <c r="Z28" s="214"/>
      <c r="AA28" s="215"/>
      <c r="AB28" s="215"/>
      <c r="AC28" s="215"/>
      <c r="AD28" s="215"/>
      <c r="AE28" s="216"/>
      <c r="AF28" s="214"/>
      <c r="AG28" s="215"/>
      <c r="AH28" s="215"/>
      <c r="AI28" s="215"/>
      <c r="AJ28" s="215"/>
      <c r="AK28" s="216"/>
      <c r="AL28" s="231"/>
    </row>
    <row r="29" spans="1:39" ht="16.5" customHeight="1">
      <c r="A29" s="110" t="s">
        <v>151</v>
      </c>
      <c r="B29" s="208">
        <v>820</v>
      </c>
      <c r="C29" s="209"/>
      <c r="D29" s="209"/>
      <c r="E29" s="209"/>
      <c r="F29" s="209"/>
      <c r="G29" s="210"/>
      <c r="H29" s="208">
        <v>850</v>
      </c>
      <c r="I29" s="209"/>
      <c r="J29" s="209"/>
      <c r="K29" s="209"/>
      <c r="L29" s="209"/>
      <c r="M29" s="210"/>
      <c r="N29" s="208">
        <v>950</v>
      </c>
      <c r="O29" s="209"/>
      <c r="P29" s="209"/>
      <c r="Q29" s="209"/>
      <c r="R29" s="209"/>
      <c r="S29" s="210"/>
      <c r="T29" s="208">
        <v>1050</v>
      </c>
      <c r="U29" s="209"/>
      <c r="V29" s="209"/>
      <c r="W29" s="209"/>
      <c r="X29" s="209"/>
      <c r="Y29" s="210"/>
      <c r="Z29" s="208">
        <v>1150</v>
      </c>
      <c r="AA29" s="209"/>
      <c r="AB29" s="209"/>
      <c r="AC29" s="209"/>
      <c r="AD29" s="209"/>
      <c r="AE29" s="210"/>
      <c r="AF29" s="208">
        <v>1150</v>
      </c>
      <c r="AG29" s="209"/>
      <c r="AH29" s="209"/>
      <c r="AI29" s="209"/>
      <c r="AJ29" s="209"/>
      <c r="AK29" s="210"/>
      <c r="AL29" s="171"/>
    </row>
    <row r="30" spans="1:39" ht="16.5" customHeight="1">
      <c r="A30" s="111"/>
      <c r="B30" s="224"/>
      <c r="C30" s="225"/>
      <c r="D30" s="225"/>
      <c r="E30" s="225"/>
      <c r="F30" s="225"/>
      <c r="G30" s="226"/>
      <c r="H30" s="224"/>
      <c r="I30" s="225"/>
      <c r="J30" s="225"/>
      <c r="K30" s="225"/>
      <c r="L30" s="225"/>
      <c r="M30" s="226"/>
      <c r="N30" s="224"/>
      <c r="O30" s="225"/>
      <c r="P30" s="225"/>
      <c r="Q30" s="225"/>
      <c r="R30" s="225"/>
      <c r="S30" s="226"/>
      <c r="T30" s="224"/>
      <c r="U30" s="225"/>
      <c r="V30" s="225"/>
      <c r="W30" s="225"/>
      <c r="X30" s="225"/>
      <c r="Y30" s="226"/>
      <c r="Z30" s="224"/>
      <c r="AA30" s="225"/>
      <c r="AB30" s="225"/>
      <c r="AC30" s="225"/>
      <c r="AD30" s="225"/>
      <c r="AE30" s="226"/>
      <c r="AF30" s="224"/>
      <c r="AG30" s="225"/>
      <c r="AH30" s="225"/>
      <c r="AI30" s="225"/>
      <c r="AJ30" s="225"/>
      <c r="AK30" s="226"/>
      <c r="AL30" s="172"/>
    </row>
    <row r="31" spans="1:39" ht="16.5" customHeight="1">
      <c r="A31" s="111"/>
      <c r="B31" s="227"/>
      <c r="C31" s="228"/>
      <c r="D31" s="228"/>
      <c r="E31" s="228"/>
      <c r="F31" s="228"/>
      <c r="G31" s="229"/>
      <c r="H31" s="227"/>
      <c r="I31" s="228"/>
      <c r="J31" s="228"/>
      <c r="K31" s="228"/>
      <c r="L31" s="228"/>
      <c r="M31" s="229"/>
      <c r="N31" s="227"/>
      <c r="O31" s="228"/>
      <c r="P31" s="228"/>
      <c r="Q31" s="228"/>
      <c r="R31" s="228"/>
      <c r="S31" s="229"/>
      <c r="T31" s="227"/>
      <c r="U31" s="228"/>
      <c r="V31" s="228"/>
      <c r="W31" s="228"/>
      <c r="X31" s="228"/>
      <c r="Y31" s="229"/>
      <c r="Z31" s="227"/>
      <c r="AA31" s="228"/>
      <c r="AB31" s="228"/>
      <c r="AC31" s="228"/>
      <c r="AD31" s="228"/>
      <c r="AE31" s="229"/>
      <c r="AF31" s="227"/>
      <c r="AG31" s="228"/>
      <c r="AH31" s="228"/>
      <c r="AI31" s="228"/>
      <c r="AJ31" s="228"/>
      <c r="AK31" s="229"/>
      <c r="AL31" s="172"/>
    </row>
    <row r="32" spans="1:39" ht="16.5" customHeight="1">
      <c r="A32" s="111"/>
      <c r="B32" s="227"/>
      <c r="C32" s="228"/>
      <c r="D32" s="228"/>
      <c r="E32" s="228"/>
      <c r="F32" s="228"/>
      <c r="G32" s="229"/>
      <c r="H32" s="227"/>
      <c r="I32" s="228"/>
      <c r="J32" s="228"/>
      <c r="K32" s="228"/>
      <c r="L32" s="228"/>
      <c r="M32" s="229"/>
      <c r="N32" s="227"/>
      <c r="O32" s="228"/>
      <c r="P32" s="228"/>
      <c r="Q32" s="228"/>
      <c r="R32" s="228"/>
      <c r="S32" s="229"/>
      <c r="T32" s="227"/>
      <c r="U32" s="228"/>
      <c r="V32" s="228"/>
      <c r="W32" s="228"/>
      <c r="X32" s="228"/>
      <c r="Y32" s="229"/>
      <c r="Z32" s="227"/>
      <c r="AA32" s="228"/>
      <c r="AB32" s="228"/>
      <c r="AC32" s="228"/>
      <c r="AD32" s="228"/>
      <c r="AE32" s="229"/>
      <c r="AF32" s="227"/>
      <c r="AG32" s="228"/>
      <c r="AH32" s="228"/>
      <c r="AI32" s="228"/>
      <c r="AJ32" s="228"/>
      <c r="AK32" s="229"/>
      <c r="AL32" s="172"/>
    </row>
    <row r="33" spans="1:38" ht="16.5" customHeight="1">
      <c r="A33" s="111"/>
      <c r="B33" s="227"/>
      <c r="C33" s="228"/>
      <c r="D33" s="228"/>
      <c r="E33" s="228"/>
      <c r="F33" s="228"/>
      <c r="G33" s="229"/>
      <c r="H33" s="227"/>
      <c r="I33" s="228"/>
      <c r="J33" s="228"/>
      <c r="K33" s="228"/>
      <c r="L33" s="228"/>
      <c r="M33" s="229"/>
      <c r="N33" s="227"/>
      <c r="O33" s="228"/>
      <c r="P33" s="228"/>
      <c r="Q33" s="228"/>
      <c r="R33" s="228"/>
      <c r="S33" s="229"/>
      <c r="T33" s="227"/>
      <c r="U33" s="228"/>
      <c r="V33" s="228"/>
      <c r="W33" s="228"/>
      <c r="X33" s="228"/>
      <c r="Y33" s="229"/>
      <c r="Z33" s="227"/>
      <c r="AA33" s="228"/>
      <c r="AB33" s="228"/>
      <c r="AC33" s="228"/>
      <c r="AD33" s="228"/>
      <c r="AE33" s="229"/>
      <c r="AF33" s="227"/>
      <c r="AG33" s="228"/>
      <c r="AH33" s="228"/>
      <c r="AI33" s="228"/>
      <c r="AJ33" s="228"/>
      <c r="AK33" s="229"/>
      <c r="AL33" s="172"/>
    </row>
    <row r="34" spans="1:38" ht="16.5" customHeight="1">
      <c r="A34" s="112"/>
      <c r="B34" s="221"/>
      <c r="C34" s="222"/>
      <c r="D34" s="222"/>
      <c r="E34" s="222"/>
      <c r="F34" s="222"/>
      <c r="G34" s="223"/>
      <c r="H34" s="221"/>
      <c r="I34" s="222"/>
      <c r="J34" s="222"/>
      <c r="K34" s="222"/>
      <c r="L34" s="222"/>
      <c r="M34" s="223"/>
      <c r="N34" s="221"/>
      <c r="O34" s="222"/>
      <c r="P34" s="222"/>
      <c r="Q34" s="222"/>
      <c r="R34" s="222"/>
      <c r="S34" s="223"/>
      <c r="T34" s="221"/>
      <c r="U34" s="222"/>
      <c r="V34" s="222"/>
      <c r="W34" s="222"/>
      <c r="X34" s="222"/>
      <c r="Y34" s="223"/>
      <c r="Z34" s="221"/>
      <c r="AA34" s="222"/>
      <c r="AB34" s="222"/>
      <c r="AC34" s="222"/>
      <c r="AD34" s="222"/>
      <c r="AE34" s="223"/>
      <c r="AF34" s="221"/>
      <c r="AG34" s="222"/>
      <c r="AH34" s="222"/>
      <c r="AI34" s="222"/>
      <c r="AJ34" s="222"/>
      <c r="AK34" s="223"/>
      <c r="AL34" s="173"/>
    </row>
    <row r="35" spans="1:38">
      <c r="S35" s="113"/>
    </row>
  </sheetData>
  <mergeCells count="61">
    <mergeCell ref="N30:S30"/>
    <mergeCell ref="T30:Y30"/>
    <mergeCell ref="Z30:AE30"/>
    <mergeCell ref="AF30:AK30"/>
    <mergeCell ref="AF31:AK31"/>
    <mergeCell ref="AF34:AK34"/>
    <mergeCell ref="Z31:AE31"/>
    <mergeCell ref="N33:S33"/>
    <mergeCell ref="N31:S31"/>
    <mergeCell ref="T31:Y31"/>
    <mergeCell ref="N34:S34"/>
    <mergeCell ref="T34:Y34"/>
    <mergeCell ref="Z34:AE34"/>
    <mergeCell ref="T33:Y33"/>
    <mergeCell ref="N32:S32"/>
    <mergeCell ref="T32:Y32"/>
    <mergeCell ref="AF27:AK28"/>
    <mergeCell ref="AL27:AL28"/>
    <mergeCell ref="AF29:AK29"/>
    <mergeCell ref="Z32:AE32"/>
    <mergeCell ref="Z33:AE33"/>
    <mergeCell ref="AF32:AK32"/>
    <mergeCell ref="AF33:AK33"/>
    <mergeCell ref="T29:Y29"/>
    <mergeCell ref="Z29:AE29"/>
    <mergeCell ref="N27:S28"/>
    <mergeCell ref="T27:Y28"/>
    <mergeCell ref="Z27:AE28"/>
    <mergeCell ref="H34:M34"/>
    <mergeCell ref="B30:G30"/>
    <mergeCell ref="B33:G33"/>
    <mergeCell ref="B31:G31"/>
    <mergeCell ref="B32:G32"/>
    <mergeCell ref="B34:G34"/>
    <mergeCell ref="H33:M33"/>
    <mergeCell ref="H30:M30"/>
    <mergeCell ref="H32:M32"/>
    <mergeCell ref="H31:M31"/>
    <mergeCell ref="B29:G29"/>
    <mergeCell ref="H29:M29"/>
    <mergeCell ref="B27:G28"/>
    <mergeCell ref="H27:M28"/>
    <mergeCell ref="E4:G4"/>
    <mergeCell ref="H4:J4"/>
    <mergeCell ref="A24:P24"/>
    <mergeCell ref="N29:S29"/>
    <mergeCell ref="H26:AL26"/>
    <mergeCell ref="AI4:AK4"/>
    <mergeCell ref="T4:V4"/>
    <mergeCell ref="K4:M4"/>
    <mergeCell ref="N4:P4"/>
    <mergeCell ref="B4:D4"/>
    <mergeCell ref="Q4:S4"/>
    <mergeCell ref="W4:Y4"/>
    <mergeCell ref="AF4:AH4"/>
    <mergeCell ref="A26:G26"/>
    <mergeCell ref="Z4:AB4"/>
    <mergeCell ref="AC4:AE4"/>
    <mergeCell ref="A1:C1"/>
    <mergeCell ref="A3:C3"/>
    <mergeCell ref="A2:I2"/>
  </mergeCells>
  <phoneticPr fontId="2"/>
  <printOptions horizontalCentered="1" verticalCentered="1"/>
  <pageMargins left="0.78740157480314965" right="0.5" top="0.5" bottom="0.3" header="0.36" footer="0.27"/>
  <pageSetup paperSize="9" scale="97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showZeros="0" view="pageBreakPreview" topLeftCell="E1" zoomScaleNormal="100" zoomScaleSheetLayoutView="100" workbookViewId="0">
      <selection activeCell="K3" sqref="K3"/>
    </sheetView>
  </sheetViews>
  <sheetFormatPr defaultRowHeight="13.5"/>
  <cols>
    <col min="1" max="1" width="10.75" customWidth="1"/>
    <col min="2" max="2" width="12.625" customWidth="1"/>
    <col min="3" max="3" width="15" customWidth="1"/>
    <col min="4" max="4" width="18.625" customWidth="1"/>
    <col min="5" max="5" width="4.5" style="1" customWidth="1"/>
    <col min="6" max="11" width="22.875" customWidth="1"/>
  </cols>
  <sheetData>
    <row r="1" spans="1:11" ht="15" thickBot="1">
      <c r="A1" s="2" t="s">
        <v>133</v>
      </c>
      <c r="B1" s="3"/>
      <c r="C1" s="3"/>
      <c r="D1" s="4" t="s">
        <v>47</v>
      </c>
      <c r="E1" s="5"/>
      <c r="F1" s="4"/>
      <c r="G1" s="4"/>
      <c r="H1" s="4"/>
      <c r="I1" s="4"/>
      <c r="J1" s="4"/>
      <c r="K1" s="6"/>
    </row>
    <row r="2" spans="1:11" ht="15" customHeight="1">
      <c r="A2" s="232" t="s">
        <v>48</v>
      </c>
      <c r="B2" s="233"/>
      <c r="C2" s="233"/>
      <c r="D2" s="233"/>
      <c r="E2" s="166"/>
      <c r="F2" s="167" t="s">
        <v>146</v>
      </c>
      <c r="G2" s="167" t="s">
        <v>147</v>
      </c>
      <c r="H2" s="167" t="s">
        <v>149</v>
      </c>
      <c r="I2" s="167" t="s">
        <v>172</v>
      </c>
      <c r="J2" s="167" t="s">
        <v>176</v>
      </c>
      <c r="K2" s="186" t="s">
        <v>179</v>
      </c>
    </row>
    <row r="3" spans="1:11" ht="15" customHeight="1" thickBot="1">
      <c r="A3" s="234"/>
      <c r="B3" s="235"/>
      <c r="C3" s="235"/>
      <c r="D3" s="235"/>
      <c r="E3" s="168"/>
      <c r="F3" s="169" t="s">
        <v>136</v>
      </c>
      <c r="G3" s="169"/>
      <c r="H3" s="169"/>
      <c r="I3" s="169"/>
      <c r="J3" s="169"/>
      <c r="K3" s="170"/>
    </row>
    <row r="4" spans="1:11" ht="16.5" customHeight="1">
      <c r="A4" s="236" t="s">
        <v>49</v>
      </c>
      <c r="B4" s="239" t="s">
        <v>50</v>
      </c>
      <c r="C4" s="242" t="s">
        <v>51</v>
      </c>
      <c r="D4" s="243"/>
      <c r="E4" s="7"/>
      <c r="F4" s="8">
        <f>売上高参考!D18</f>
        <v>7615259</v>
      </c>
      <c r="G4" s="8">
        <f>売上高参考!E18</f>
        <v>8160000</v>
      </c>
      <c r="H4" s="8">
        <f>売上高参考!F18</f>
        <v>9310000</v>
      </c>
      <c r="I4" s="8">
        <f>売上高参考!G18</f>
        <v>10500000</v>
      </c>
      <c r="J4" s="8">
        <f>売上高参考!H18</f>
        <v>11615000</v>
      </c>
      <c r="K4" s="187">
        <f>売上高参考!I18</f>
        <v>11730000</v>
      </c>
    </row>
    <row r="5" spans="1:11" ht="16.5" customHeight="1">
      <c r="A5" s="237"/>
      <c r="B5" s="240"/>
      <c r="C5" s="9" t="s">
        <v>173</v>
      </c>
      <c r="D5" s="10"/>
      <c r="E5" s="11"/>
      <c r="F5" s="12">
        <v>503500</v>
      </c>
      <c r="G5" s="12">
        <v>700000</v>
      </c>
      <c r="H5" s="12">
        <v>800000</v>
      </c>
      <c r="I5" s="12">
        <v>900000</v>
      </c>
      <c r="J5" s="12">
        <v>900000</v>
      </c>
      <c r="K5" s="13">
        <v>1200000</v>
      </c>
    </row>
    <row r="6" spans="1:11" ht="16.5" customHeight="1">
      <c r="A6" s="237"/>
      <c r="B6" s="241"/>
      <c r="C6" s="244" t="s">
        <v>52</v>
      </c>
      <c r="D6" s="245"/>
      <c r="E6" s="14" t="s">
        <v>53</v>
      </c>
      <c r="F6" s="15">
        <f>SUM(F4:F5)</f>
        <v>8118759</v>
      </c>
      <c r="G6" s="15">
        <f t="shared" ref="G6:K6" si="0">SUM(G4:G5)</f>
        <v>8860000</v>
      </c>
      <c r="H6" s="15">
        <f>SUM(H4:H5)</f>
        <v>10110000</v>
      </c>
      <c r="I6" s="15">
        <f t="shared" si="0"/>
        <v>11400000</v>
      </c>
      <c r="J6" s="15">
        <f t="shared" si="0"/>
        <v>12515000</v>
      </c>
      <c r="K6" s="16">
        <f t="shared" si="0"/>
        <v>12930000</v>
      </c>
    </row>
    <row r="7" spans="1:11" ht="16.5" customHeight="1">
      <c r="A7" s="237"/>
      <c r="B7" s="246" t="s">
        <v>54</v>
      </c>
      <c r="C7" s="9" t="s">
        <v>55</v>
      </c>
      <c r="D7" s="10"/>
      <c r="E7" s="11"/>
      <c r="F7" s="17">
        <v>633460</v>
      </c>
      <c r="G7" s="17">
        <v>655000</v>
      </c>
      <c r="H7" s="17">
        <v>670000</v>
      </c>
      <c r="I7" s="17">
        <v>820000</v>
      </c>
      <c r="J7" s="17">
        <v>900000</v>
      </c>
      <c r="K7" s="188">
        <v>900000</v>
      </c>
    </row>
    <row r="8" spans="1:11" ht="16.5" customHeight="1">
      <c r="A8" s="237"/>
      <c r="B8" s="247"/>
      <c r="C8" s="9" t="s">
        <v>56</v>
      </c>
      <c r="D8" s="10"/>
      <c r="E8" s="11"/>
      <c r="F8" s="17">
        <v>438126</v>
      </c>
      <c r="G8" s="17">
        <v>468000</v>
      </c>
      <c r="H8" s="17">
        <v>523000</v>
      </c>
      <c r="I8" s="17">
        <v>580000</v>
      </c>
      <c r="J8" s="17">
        <v>633000</v>
      </c>
      <c r="K8" s="188">
        <v>633000</v>
      </c>
    </row>
    <row r="9" spans="1:11" ht="16.5" customHeight="1">
      <c r="A9" s="237"/>
      <c r="B9" s="247"/>
      <c r="C9" s="9" t="s">
        <v>57</v>
      </c>
      <c r="D9" s="10"/>
      <c r="E9" s="11"/>
      <c r="F9" s="17">
        <v>148075</v>
      </c>
      <c r="G9" s="17">
        <v>153000</v>
      </c>
      <c r="H9" s="17">
        <v>171000</v>
      </c>
      <c r="I9" s="17">
        <v>200000</v>
      </c>
      <c r="J9" s="17">
        <v>210000</v>
      </c>
      <c r="K9" s="188">
        <v>210000</v>
      </c>
    </row>
    <row r="10" spans="1:11" ht="16.5" customHeight="1">
      <c r="A10" s="237"/>
      <c r="B10" s="247"/>
      <c r="C10" s="9" t="s">
        <v>58</v>
      </c>
      <c r="D10" s="10"/>
      <c r="E10" s="11"/>
      <c r="F10" s="17">
        <v>318273</v>
      </c>
      <c r="G10" s="17">
        <v>332000</v>
      </c>
      <c r="H10" s="17">
        <v>371000</v>
      </c>
      <c r="I10" s="17">
        <v>410000</v>
      </c>
      <c r="J10" s="17">
        <v>450000</v>
      </c>
      <c r="K10" s="188">
        <v>450000</v>
      </c>
    </row>
    <row r="11" spans="1:11" ht="16.5" customHeight="1">
      <c r="A11" s="237"/>
      <c r="B11" s="247"/>
      <c r="C11" s="9" t="s">
        <v>59</v>
      </c>
      <c r="D11" s="10"/>
      <c r="E11" s="11"/>
      <c r="F11" s="17">
        <v>86291</v>
      </c>
      <c r="G11" s="17">
        <v>90000</v>
      </c>
      <c r="H11" s="17">
        <v>100000</v>
      </c>
      <c r="I11" s="17">
        <v>200000</v>
      </c>
      <c r="J11" s="17">
        <v>300000</v>
      </c>
      <c r="K11" s="188">
        <v>300000</v>
      </c>
    </row>
    <row r="12" spans="1:11" ht="16.5" customHeight="1">
      <c r="A12" s="237"/>
      <c r="B12" s="247"/>
      <c r="C12" s="9" t="s">
        <v>60</v>
      </c>
      <c r="D12" s="10"/>
      <c r="E12" s="11"/>
      <c r="F12" s="17">
        <v>2280</v>
      </c>
      <c r="G12" s="17">
        <v>5000</v>
      </c>
      <c r="H12" s="17">
        <v>10000</v>
      </c>
      <c r="I12" s="17">
        <v>10000</v>
      </c>
      <c r="J12" s="17">
        <v>10000</v>
      </c>
      <c r="K12" s="188">
        <v>10000</v>
      </c>
    </row>
    <row r="13" spans="1:11" ht="16.5" customHeight="1">
      <c r="A13" s="237"/>
      <c r="B13" s="247"/>
      <c r="C13" s="179" t="s">
        <v>61</v>
      </c>
      <c r="D13" s="179"/>
      <c r="E13" s="11"/>
      <c r="F13" s="12"/>
      <c r="G13" s="12"/>
      <c r="H13" s="12"/>
      <c r="I13" s="12"/>
      <c r="J13" s="12"/>
      <c r="K13" s="13"/>
    </row>
    <row r="14" spans="1:11" ht="16.5" customHeight="1">
      <c r="A14" s="237"/>
      <c r="B14" s="247"/>
      <c r="C14" s="249" t="s">
        <v>62</v>
      </c>
      <c r="D14" s="179" t="s">
        <v>63</v>
      </c>
      <c r="E14" s="1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3">
        <v>0</v>
      </c>
    </row>
    <row r="15" spans="1:11" ht="16.5" customHeight="1">
      <c r="A15" s="237"/>
      <c r="B15" s="247"/>
      <c r="C15" s="250"/>
      <c r="D15" s="179" t="s">
        <v>64</v>
      </c>
      <c r="E15" s="11"/>
      <c r="F15" s="12">
        <v>313074</v>
      </c>
      <c r="G15" s="12">
        <v>350000</v>
      </c>
      <c r="H15" s="12">
        <v>400000</v>
      </c>
      <c r="I15" s="12">
        <v>450000</v>
      </c>
      <c r="J15" s="12">
        <v>500000</v>
      </c>
      <c r="K15" s="13">
        <v>600000</v>
      </c>
    </row>
    <row r="16" spans="1:11" ht="16.5" customHeight="1">
      <c r="A16" s="237"/>
      <c r="B16" s="247"/>
      <c r="C16" s="251" t="s">
        <v>65</v>
      </c>
      <c r="D16" s="179" t="s">
        <v>63</v>
      </c>
      <c r="E16" s="11"/>
      <c r="F16" s="12">
        <v>99462</v>
      </c>
      <c r="G16" s="12">
        <v>99462</v>
      </c>
      <c r="H16" s="12">
        <v>99462</v>
      </c>
      <c r="I16" s="12">
        <v>99462</v>
      </c>
      <c r="J16" s="12">
        <v>99462</v>
      </c>
      <c r="K16" s="13">
        <v>99462</v>
      </c>
    </row>
    <row r="17" spans="1:13" ht="16.5" customHeight="1">
      <c r="A17" s="237"/>
      <c r="B17" s="247"/>
      <c r="C17" s="252"/>
      <c r="D17" s="179" t="s">
        <v>64</v>
      </c>
      <c r="E17" s="11"/>
      <c r="F17" s="12">
        <v>3505886</v>
      </c>
      <c r="G17" s="12">
        <v>2730000</v>
      </c>
      <c r="H17" s="12">
        <v>2310000</v>
      </c>
      <c r="I17" s="12">
        <v>1541000</v>
      </c>
      <c r="J17" s="193">
        <v>800000</v>
      </c>
      <c r="K17" s="13">
        <v>1059000</v>
      </c>
      <c r="M17" s="18"/>
    </row>
    <row r="18" spans="1:13" ht="16.5" customHeight="1">
      <c r="A18" s="237"/>
      <c r="B18" s="247"/>
      <c r="C18" s="250"/>
      <c r="D18" s="179" t="s">
        <v>66</v>
      </c>
      <c r="E18" s="1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3">
        <v>0</v>
      </c>
    </row>
    <row r="19" spans="1:13" ht="16.5" customHeight="1">
      <c r="A19" s="237"/>
      <c r="B19" s="247"/>
      <c r="C19" s="253" t="s">
        <v>67</v>
      </c>
      <c r="D19" s="179" t="s">
        <v>68</v>
      </c>
      <c r="E19" s="1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3">
        <v>0</v>
      </c>
    </row>
    <row r="20" spans="1:13" ht="16.5" customHeight="1">
      <c r="A20" s="237"/>
      <c r="B20" s="247"/>
      <c r="C20" s="254"/>
      <c r="D20" s="179" t="s">
        <v>69</v>
      </c>
      <c r="E20" s="11"/>
      <c r="F20" s="12">
        <v>500000</v>
      </c>
      <c r="G20" s="12">
        <v>500000</v>
      </c>
      <c r="H20" s="12">
        <v>550000</v>
      </c>
      <c r="I20" s="12">
        <v>700000</v>
      </c>
      <c r="J20" s="12">
        <v>800000</v>
      </c>
      <c r="K20" s="13">
        <v>800000</v>
      </c>
    </row>
    <row r="21" spans="1:13" ht="16.5" customHeight="1">
      <c r="A21" s="237"/>
      <c r="B21" s="247"/>
      <c r="C21" s="251" t="s">
        <v>70</v>
      </c>
      <c r="D21" s="10" t="s">
        <v>71</v>
      </c>
      <c r="E21" s="11"/>
      <c r="F21" s="12">
        <v>0</v>
      </c>
      <c r="G21" s="12"/>
      <c r="H21" s="12"/>
      <c r="I21" s="12"/>
      <c r="J21" s="12"/>
      <c r="K21" s="13"/>
    </row>
    <row r="22" spans="1:13" ht="16.5" customHeight="1">
      <c r="A22" s="237"/>
      <c r="B22" s="247"/>
      <c r="C22" s="250"/>
      <c r="D22" s="10" t="s">
        <v>72</v>
      </c>
      <c r="E22" s="11"/>
      <c r="F22" s="12">
        <v>0</v>
      </c>
      <c r="G22" s="12"/>
      <c r="H22" s="12"/>
      <c r="I22" s="12"/>
      <c r="J22" s="12"/>
      <c r="K22" s="13"/>
    </row>
    <row r="23" spans="1:13" ht="16.5" customHeight="1">
      <c r="A23" s="237"/>
      <c r="B23" s="247"/>
      <c r="C23" s="9" t="s">
        <v>73</v>
      </c>
      <c r="D23" s="10"/>
      <c r="E23" s="11"/>
      <c r="F23" s="12">
        <v>500580</v>
      </c>
      <c r="G23" s="12">
        <v>519000</v>
      </c>
      <c r="H23" s="12">
        <v>579000</v>
      </c>
      <c r="I23" s="12">
        <v>687000</v>
      </c>
      <c r="J23" s="12">
        <v>750000</v>
      </c>
      <c r="K23" s="13">
        <v>750000</v>
      </c>
    </row>
    <row r="24" spans="1:13" ht="16.5" customHeight="1">
      <c r="A24" s="237"/>
      <c r="B24" s="247"/>
      <c r="C24" s="9" t="s">
        <v>74</v>
      </c>
      <c r="D24" s="10"/>
      <c r="E24" s="11"/>
      <c r="F24" s="12">
        <v>169340</v>
      </c>
      <c r="G24" s="12">
        <v>180000</v>
      </c>
      <c r="H24" s="12">
        <v>200000</v>
      </c>
      <c r="I24" s="12">
        <v>300000</v>
      </c>
      <c r="J24" s="12">
        <v>400000</v>
      </c>
      <c r="K24" s="13">
        <v>400000</v>
      </c>
    </row>
    <row r="25" spans="1:13" ht="16.5" customHeight="1">
      <c r="A25" s="237"/>
      <c r="B25" s="248"/>
      <c r="C25" s="255" t="s">
        <v>75</v>
      </c>
      <c r="D25" s="256"/>
      <c r="E25" s="19" t="s">
        <v>76</v>
      </c>
      <c r="F25" s="20">
        <f t="shared" ref="F25:K25" si="1">SUM(F7:F24)</f>
        <v>6714847</v>
      </c>
      <c r="G25" s="20">
        <f t="shared" si="1"/>
        <v>6081462</v>
      </c>
      <c r="H25" s="20">
        <f t="shared" si="1"/>
        <v>5983462</v>
      </c>
      <c r="I25" s="20">
        <f t="shared" si="1"/>
        <v>5997462</v>
      </c>
      <c r="J25" s="20">
        <f t="shared" si="1"/>
        <v>5852462</v>
      </c>
      <c r="K25" s="21">
        <f t="shared" si="1"/>
        <v>6211462</v>
      </c>
    </row>
    <row r="26" spans="1:13" ht="16.5" customHeight="1">
      <c r="A26" s="237"/>
      <c r="B26" s="244" t="s">
        <v>77</v>
      </c>
      <c r="C26" s="257"/>
      <c r="D26" s="245"/>
      <c r="E26" s="14" t="s">
        <v>78</v>
      </c>
      <c r="F26" s="15">
        <f t="shared" ref="F26:K26" si="2">F6-F25</f>
        <v>1403912</v>
      </c>
      <c r="G26" s="15">
        <f t="shared" si="2"/>
        <v>2778538</v>
      </c>
      <c r="H26" s="15">
        <f t="shared" si="2"/>
        <v>4126538</v>
      </c>
      <c r="I26" s="15">
        <f t="shared" si="2"/>
        <v>5402538</v>
      </c>
      <c r="J26" s="15">
        <f t="shared" si="2"/>
        <v>6662538</v>
      </c>
      <c r="K26" s="22">
        <f t="shared" si="2"/>
        <v>6718538</v>
      </c>
    </row>
    <row r="27" spans="1:13" ht="16.5" customHeight="1">
      <c r="A27" s="237"/>
      <c r="B27" s="246" t="s">
        <v>79</v>
      </c>
      <c r="C27" s="249" t="s">
        <v>80</v>
      </c>
      <c r="D27" s="9" t="s">
        <v>81</v>
      </c>
      <c r="E27" s="23"/>
      <c r="F27" s="12">
        <v>0</v>
      </c>
      <c r="G27" s="12"/>
      <c r="H27" s="12"/>
      <c r="I27" s="12"/>
      <c r="J27" s="12"/>
      <c r="K27" s="13"/>
    </row>
    <row r="28" spans="1:13" ht="16.5" customHeight="1">
      <c r="A28" s="237"/>
      <c r="B28" s="258"/>
      <c r="C28" s="252"/>
      <c r="D28" s="9" t="s">
        <v>82</v>
      </c>
      <c r="E28" s="23"/>
      <c r="F28" s="12">
        <v>0</v>
      </c>
      <c r="G28" s="12"/>
      <c r="H28" s="12"/>
      <c r="I28" s="12"/>
      <c r="J28" s="12"/>
      <c r="K28" s="13"/>
    </row>
    <row r="29" spans="1:13" ht="16.5" customHeight="1">
      <c r="A29" s="237"/>
      <c r="B29" s="258"/>
      <c r="C29" s="250"/>
      <c r="D29" s="9" t="s">
        <v>83</v>
      </c>
      <c r="E29" s="23"/>
      <c r="F29" s="12">
        <v>0</v>
      </c>
      <c r="G29" s="12"/>
      <c r="H29" s="12"/>
      <c r="I29" s="12"/>
      <c r="J29" s="12"/>
      <c r="K29" s="13"/>
    </row>
    <row r="30" spans="1:13" ht="16.5" customHeight="1">
      <c r="A30" s="237"/>
      <c r="B30" s="258"/>
      <c r="C30" s="9" t="s">
        <v>84</v>
      </c>
      <c r="D30" s="10"/>
      <c r="E30" s="11"/>
      <c r="F30" s="12">
        <v>0</v>
      </c>
      <c r="G30" s="12"/>
      <c r="H30" s="12"/>
      <c r="I30" s="12"/>
      <c r="J30" s="12"/>
      <c r="K30" s="13"/>
    </row>
    <row r="31" spans="1:13" ht="16.5" customHeight="1">
      <c r="A31" s="237"/>
      <c r="B31" s="258"/>
      <c r="C31" s="9" t="s">
        <v>85</v>
      </c>
      <c r="D31" s="10"/>
      <c r="E31" s="11"/>
      <c r="F31" s="12">
        <v>0</v>
      </c>
      <c r="G31" s="12"/>
      <c r="H31" s="12"/>
      <c r="I31" s="12"/>
      <c r="J31" s="12"/>
      <c r="K31" s="13"/>
    </row>
    <row r="32" spans="1:13" ht="16.5" customHeight="1">
      <c r="A32" s="237"/>
      <c r="B32" s="258"/>
      <c r="C32" s="9" t="s">
        <v>86</v>
      </c>
      <c r="D32" s="10"/>
      <c r="E32" s="11"/>
      <c r="F32" s="12">
        <v>12000</v>
      </c>
      <c r="G32" s="12">
        <v>12000</v>
      </c>
      <c r="H32" s="12">
        <v>12000</v>
      </c>
      <c r="I32" s="12">
        <v>12000</v>
      </c>
      <c r="J32" s="12">
        <v>12000</v>
      </c>
      <c r="K32" s="13">
        <v>12000</v>
      </c>
    </row>
    <row r="33" spans="1:11" ht="16.5" customHeight="1">
      <c r="A33" s="237"/>
      <c r="B33" s="258"/>
      <c r="C33" s="9" t="s">
        <v>87</v>
      </c>
      <c r="D33" s="10"/>
      <c r="E33" s="11"/>
      <c r="F33" s="12">
        <v>83399</v>
      </c>
      <c r="G33" s="12">
        <v>85000</v>
      </c>
      <c r="H33" s="12">
        <v>90000</v>
      </c>
      <c r="I33" s="12">
        <v>95000</v>
      </c>
      <c r="J33" s="12">
        <v>100000</v>
      </c>
      <c r="K33" s="13">
        <v>100000</v>
      </c>
    </row>
    <row r="34" spans="1:11" ht="16.5" customHeight="1">
      <c r="A34" s="237"/>
      <c r="B34" s="258"/>
      <c r="C34" s="9" t="s">
        <v>88</v>
      </c>
      <c r="D34" s="10"/>
      <c r="E34" s="11"/>
      <c r="F34" s="12">
        <v>0</v>
      </c>
      <c r="G34" s="12"/>
      <c r="H34" s="12"/>
      <c r="I34" s="12"/>
      <c r="J34" s="12"/>
      <c r="K34" s="13"/>
    </row>
    <row r="35" spans="1:11" ht="16.5" customHeight="1">
      <c r="A35" s="237"/>
      <c r="B35" s="258"/>
      <c r="C35" s="9" t="s">
        <v>89</v>
      </c>
      <c r="D35" s="10"/>
      <c r="E35" s="11"/>
      <c r="F35" s="12">
        <v>73488</v>
      </c>
      <c r="G35" s="12">
        <v>75000</v>
      </c>
      <c r="H35" s="12">
        <v>80000</v>
      </c>
      <c r="I35" s="12">
        <v>85000</v>
      </c>
      <c r="J35" s="12">
        <v>90000</v>
      </c>
      <c r="K35" s="13">
        <v>95000</v>
      </c>
    </row>
    <row r="36" spans="1:11" ht="16.5" customHeight="1">
      <c r="A36" s="237"/>
      <c r="B36" s="258"/>
      <c r="C36" s="9" t="s">
        <v>90</v>
      </c>
      <c r="D36" s="10"/>
      <c r="E36" s="11"/>
      <c r="F36" s="12">
        <v>0</v>
      </c>
      <c r="G36" s="12"/>
      <c r="H36" s="12"/>
      <c r="I36" s="12"/>
      <c r="J36" s="12"/>
      <c r="K36" s="13"/>
    </row>
    <row r="37" spans="1:11" ht="16.5" customHeight="1" thickBot="1">
      <c r="A37" s="238"/>
      <c r="B37" s="259"/>
      <c r="C37" s="260" t="s">
        <v>91</v>
      </c>
      <c r="D37" s="261"/>
      <c r="E37" s="24" t="s">
        <v>92</v>
      </c>
      <c r="F37" s="25">
        <f t="shared" ref="F37:K37" si="3">SUM(F27:F36)</f>
        <v>168887</v>
      </c>
      <c r="G37" s="25">
        <f t="shared" si="3"/>
        <v>172000</v>
      </c>
      <c r="H37" s="25">
        <f t="shared" si="3"/>
        <v>182000</v>
      </c>
      <c r="I37" s="25">
        <f t="shared" si="3"/>
        <v>192000</v>
      </c>
      <c r="J37" s="25">
        <f t="shared" si="3"/>
        <v>202000</v>
      </c>
      <c r="K37" s="26">
        <f t="shared" si="3"/>
        <v>207000</v>
      </c>
    </row>
    <row r="38" spans="1:11" ht="16.5" customHeight="1" thickBot="1">
      <c r="A38" s="267" t="s">
        <v>93</v>
      </c>
      <c r="B38" s="268"/>
      <c r="C38" s="268"/>
      <c r="D38" s="268"/>
      <c r="E38" s="27" t="s">
        <v>94</v>
      </c>
      <c r="F38" s="28">
        <f t="shared" ref="F38:K38" si="4">F26-F37</f>
        <v>1235025</v>
      </c>
      <c r="G38" s="28">
        <f t="shared" si="4"/>
        <v>2606538</v>
      </c>
      <c r="H38" s="28">
        <f t="shared" si="4"/>
        <v>3944538</v>
      </c>
      <c r="I38" s="28">
        <f t="shared" si="4"/>
        <v>5210538</v>
      </c>
      <c r="J38" s="28">
        <f t="shared" si="4"/>
        <v>6460538</v>
      </c>
      <c r="K38" s="29">
        <f t="shared" si="4"/>
        <v>6511538</v>
      </c>
    </row>
    <row r="39" spans="1:11" ht="16.5" customHeight="1">
      <c r="A39" s="236" t="s">
        <v>95</v>
      </c>
      <c r="B39" s="269" t="s">
        <v>96</v>
      </c>
      <c r="C39" s="30" t="s">
        <v>165</v>
      </c>
      <c r="D39" s="31"/>
      <c r="E39" s="32"/>
      <c r="F39" s="33">
        <v>578628</v>
      </c>
      <c r="G39" s="33">
        <v>578628</v>
      </c>
      <c r="H39" s="33">
        <v>578628</v>
      </c>
      <c r="I39" s="33">
        <v>578628</v>
      </c>
      <c r="J39" s="33">
        <v>578628</v>
      </c>
      <c r="K39" s="189">
        <v>578628</v>
      </c>
    </row>
    <row r="40" spans="1:11" ht="16.5" customHeight="1">
      <c r="A40" s="237"/>
      <c r="B40" s="270"/>
      <c r="C40" s="9" t="s">
        <v>97</v>
      </c>
      <c r="D40" s="10"/>
      <c r="E40" s="11"/>
      <c r="F40" s="34"/>
      <c r="G40" s="34"/>
      <c r="H40" s="34"/>
      <c r="I40" s="34"/>
      <c r="J40" s="34"/>
      <c r="K40" s="13"/>
    </row>
    <row r="41" spans="1:11" ht="16.5" customHeight="1">
      <c r="A41" s="237"/>
      <c r="B41" s="270"/>
      <c r="C41" s="9" t="s">
        <v>98</v>
      </c>
      <c r="D41" s="10"/>
      <c r="E41" s="11"/>
      <c r="F41" s="34"/>
      <c r="G41" s="34"/>
      <c r="H41" s="34"/>
      <c r="I41" s="34"/>
      <c r="J41" s="34"/>
      <c r="K41" s="13"/>
    </row>
    <row r="42" spans="1:11" ht="16.5" customHeight="1">
      <c r="A42" s="237"/>
      <c r="B42" s="270" t="s">
        <v>99</v>
      </c>
      <c r="C42" s="9" t="s">
        <v>100</v>
      </c>
      <c r="D42" s="10"/>
      <c r="E42" s="11"/>
      <c r="F42" s="34"/>
      <c r="G42" s="34"/>
      <c r="H42" s="34"/>
      <c r="I42" s="34"/>
      <c r="J42" s="34"/>
      <c r="K42" s="13"/>
    </row>
    <row r="43" spans="1:11" ht="16.5" customHeight="1">
      <c r="A43" s="237"/>
      <c r="B43" s="270"/>
      <c r="C43" s="9" t="s">
        <v>101</v>
      </c>
      <c r="D43" s="10"/>
      <c r="E43" s="11"/>
      <c r="F43" s="34"/>
      <c r="G43" s="34"/>
      <c r="H43" s="34"/>
      <c r="I43" s="34"/>
      <c r="J43" s="34"/>
      <c r="K43" s="13"/>
    </row>
    <row r="44" spans="1:11" ht="16.5" customHeight="1">
      <c r="A44" s="237"/>
      <c r="B44" s="246"/>
      <c r="C44" s="35" t="s">
        <v>102</v>
      </c>
      <c r="D44" s="36"/>
      <c r="E44" s="37"/>
      <c r="F44" s="38"/>
      <c r="G44" s="34"/>
      <c r="H44" s="38"/>
      <c r="I44" s="38"/>
      <c r="J44" s="38"/>
      <c r="K44" s="13"/>
    </row>
    <row r="45" spans="1:11" ht="16.5" customHeight="1" thickBot="1">
      <c r="A45" s="237"/>
      <c r="B45" s="271" t="s">
        <v>103</v>
      </c>
      <c r="C45" s="272"/>
      <c r="D45" s="273"/>
      <c r="E45" s="137" t="s">
        <v>104</v>
      </c>
      <c r="F45" s="138">
        <f t="shared" ref="F45:K45" si="5">SUM(F39:F41)-SUM(F42:F44)</f>
        <v>578628</v>
      </c>
      <c r="G45" s="138">
        <f t="shared" si="5"/>
        <v>578628</v>
      </c>
      <c r="H45" s="138">
        <f t="shared" si="5"/>
        <v>578628</v>
      </c>
      <c r="I45" s="138">
        <f t="shared" si="5"/>
        <v>578628</v>
      </c>
      <c r="J45" s="138">
        <f t="shared" si="5"/>
        <v>578628</v>
      </c>
      <c r="K45" s="139">
        <f t="shared" si="5"/>
        <v>578628</v>
      </c>
    </row>
    <row r="46" spans="1:11" ht="16.5" customHeight="1" thickBot="1">
      <c r="A46" s="263" t="s">
        <v>105</v>
      </c>
      <c r="B46" s="264"/>
      <c r="C46" s="264"/>
      <c r="D46" s="264"/>
      <c r="E46" s="128" t="s">
        <v>106</v>
      </c>
      <c r="F46" s="129">
        <f t="shared" ref="F46:K46" si="6">F38+F45</f>
        <v>1813653</v>
      </c>
      <c r="G46" s="129">
        <f t="shared" si="6"/>
        <v>3185166</v>
      </c>
      <c r="H46" s="129">
        <f t="shared" si="6"/>
        <v>4523166</v>
      </c>
      <c r="I46" s="129">
        <f t="shared" si="6"/>
        <v>5789166</v>
      </c>
      <c r="J46" s="129">
        <f t="shared" si="6"/>
        <v>7039166</v>
      </c>
      <c r="K46" s="130">
        <f t="shared" si="6"/>
        <v>7090166</v>
      </c>
    </row>
    <row r="47" spans="1:11" ht="16.5" customHeight="1">
      <c r="A47" s="280" t="s">
        <v>116</v>
      </c>
      <c r="B47" s="146" t="s">
        <v>115</v>
      </c>
      <c r="C47" s="140"/>
      <c r="D47" s="141"/>
      <c r="E47" s="142"/>
      <c r="F47" s="143"/>
      <c r="G47" s="143"/>
      <c r="H47" s="143"/>
      <c r="I47" s="143"/>
      <c r="J47" s="143"/>
      <c r="K47" s="162"/>
    </row>
    <row r="48" spans="1:11" ht="16.5" customHeight="1">
      <c r="A48" s="280"/>
      <c r="B48" s="180" t="s">
        <v>117</v>
      </c>
      <c r="C48" s="133"/>
      <c r="D48" s="134"/>
      <c r="E48" s="135"/>
      <c r="F48" s="136"/>
      <c r="G48" s="136"/>
      <c r="H48" s="136"/>
      <c r="I48" s="136"/>
      <c r="J48" s="136"/>
      <c r="K48" s="163"/>
    </row>
    <row r="49" spans="1:11" ht="16.5" customHeight="1" thickBot="1">
      <c r="A49" s="280"/>
      <c r="B49" s="262" t="s">
        <v>118</v>
      </c>
      <c r="C49" s="262"/>
      <c r="D49" s="262"/>
      <c r="E49" s="131" t="s">
        <v>119</v>
      </c>
      <c r="F49" s="132">
        <f t="shared" ref="F49:K49" si="7">SUM(F47:F47)-SUM(F48:F48)</f>
        <v>0</v>
      </c>
      <c r="G49" s="132">
        <f t="shared" si="7"/>
        <v>0</v>
      </c>
      <c r="H49" s="132">
        <f t="shared" si="7"/>
        <v>0</v>
      </c>
      <c r="I49" s="132">
        <f t="shared" si="7"/>
        <v>0</v>
      </c>
      <c r="J49" s="132">
        <f t="shared" si="7"/>
        <v>0</v>
      </c>
      <c r="K49" s="164">
        <f t="shared" si="7"/>
        <v>0</v>
      </c>
    </row>
    <row r="50" spans="1:11" ht="16.5" customHeight="1" thickBot="1">
      <c r="A50" s="263" t="s">
        <v>124</v>
      </c>
      <c r="B50" s="264"/>
      <c r="C50" s="264"/>
      <c r="D50" s="264"/>
      <c r="E50" s="128" t="s">
        <v>120</v>
      </c>
      <c r="F50" s="129">
        <f t="shared" ref="F50:K50" si="8">F46+F49</f>
        <v>1813653</v>
      </c>
      <c r="G50" s="129">
        <f t="shared" si="8"/>
        <v>3185166</v>
      </c>
      <c r="H50" s="129">
        <f t="shared" si="8"/>
        <v>4523166</v>
      </c>
      <c r="I50" s="129">
        <f t="shared" si="8"/>
        <v>5789166</v>
      </c>
      <c r="J50" s="129">
        <f t="shared" si="8"/>
        <v>7039166</v>
      </c>
      <c r="K50" s="130">
        <f t="shared" si="8"/>
        <v>7090166</v>
      </c>
    </row>
    <row r="51" spans="1:11" ht="16.5" customHeight="1" thickBot="1">
      <c r="A51" s="274" t="s">
        <v>114</v>
      </c>
      <c r="B51" s="275"/>
      <c r="C51" s="275"/>
      <c r="D51" s="276"/>
      <c r="E51" s="144" t="s">
        <v>121</v>
      </c>
      <c r="F51" s="145"/>
      <c r="G51" s="145"/>
      <c r="H51" s="145"/>
      <c r="I51" s="145"/>
      <c r="J51" s="145"/>
      <c r="K51" s="165"/>
    </row>
    <row r="52" spans="1:11" ht="16.5" customHeight="1" thickBot="1">
      <c r="A52" s="277" t="s">
        <v>122</v>
      </c>
      <c r="B52" s="278"/>
      <c r="C52" s="278"/>
      <c r="D52" s="279"/>
      <c r="E52" s="128"/>
      <c r="F52" s="129">
        <f t="shared" ref="F52:K52" si="9">F50-F51</f>
        <v>1813653</v>
      </c>
      <c r="G52" s="129">
        <f t="shared" si="9"/>
        <v>3185166</v>
      </c>
      <c r="H52" s="129">
        <f t="shared" si="9"/>
        <v>4523166</v>
      </c>
      <c r="I52" s="129">
        <f t="shared" si="9"/>
        <v>5789166</v>
      </c>
      <c r="J52" s="129">
        <f t="shared" si="9"/>
        <v>7039166</v>
      </c>
      <c r="K52" s="130">
        <f t="shared" si="9"/>
        <v>7090166</v>
      </c>
    </row>
    <row r="53" spans="1:11" ht="16.5" customHeight="1" thickBot="1">
      <c r="A53" s="265" t="s">
        <v>174</v>
      </c>
      <c r="B53" s="266"/>
      <c r="C53" s="266"/>
      <c r="D53" s="266"/>
      <c r="E53" s="39"/>
      <c r="F53" s="40">
        <f>F50</f>
        <v>1813653</v>
      </c>
      <c r="G53" s="40">
        <f t="shared" ref="G53:K53" si="10">G50</f>
        <v>3185166</v>
      </c>
      <c r="H53" s="40">
        <f t="shared" si="10"/>
        <v>4523166</v>
      </c>
      <c r="I53" s="40">
        <f t="shared" si="10"/>
        <v>5789166</v>
      </c>
      <c r="J53" s="40">
        <f t="shared" si="10"/>
        <v>7039166</v>
      </c>
      <c r="K53" s="190">
        <f t="shared" si="10"/>
        <v>7090166</v>
      </c>
    </row>
  </sheetData>
  <mergeCells count="27">
    <mergeCell ref="B49:D49"/>
    <mergeCell ref="A46:D46"/>
    <mergeCell ref="A53:D53"/>
    <mergeCell ref="A38:D38"/>
    <mergeCell ref="A39:A45"/>
    <mergeCell ref="B39:B41"/>
    <mergeCell ref="B42:B44"/>
    <mergeCell ref="B45:D45"/>
    <mergeCell ref="A51:D51"/>
    <mergeCell ref="A52:D52"/>
    <mergeCell ref="A50:D50"/>
    <mergeCell ref="A47:A49"/>
    <mergeCell ref="A2:D3"/>
    <mergeCell ref="A4:A37"/>
    <mergeCell ref="B4:B6"/>
    <mergeCell ref="C4:D4"/>
    <mergeCell ref="C6:D6"/>
    <mergeCell ref="B7:B25"/>
    <mergeCell ref="C14:C15"/>
    <mergeCell ref="C16:C18"/>
    <mergeCell ref="C19:C20"/>
    <mergeCell ref="C21:C22"/>
    <mergeCell ref="C25:D25"/>
    <mergeCell ref="B26:D26"/>
    <mergeCell ref="B27:B37"/>
    <mergeCell ref="C27:C29"/>
    <mergeCell ref="C37:D37"/>
  </mergeCells>
  <phoneticPr fontId="2"/>
  <pageMargins left="0.59055118110236227" right="0.59055118110236227" top="0.39370078740157483" bottom="0.39370078740157483" header="0.31496062992125984" footer="0.31496062992125984"/>
  <pageSetup paperSize="9" scale="65" orientation="landscape" horizontalDpi="4294967294" verticalDpi="36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3"/>
  <sheetViews>
    <sheetView tabSelected="1" workbookViewId="0">
      <selection activeCell="K12" sqref="K12"/>
    </sheetView>
  </sheetViews>
  <sheetFormatPr defaultRowHeight="13.5"/>
  <cols>
    <col min="1" max="1" width="8.375" customWidth="1"/>
    <col min="2" max="2" width="7.375" customWidth="1"/>
    <col min="3" max="3" width="15.75" customWidth="1"/>
    <col min="4" max="9" width="12.625" customWidth="1"/>
  </cols>
  <sheetData>
    <row r="2" spans="2:9">
      <c r="B2" t="s">
        <v>141</v>
      </c>
    </row>
    <row r="4" spans="2:9">
      <c r="B4" t="s">
        <v>142</v>
      </c>
    </row>
    <row r="5" spans="2:9" ht="39" customHeight="1">
      <c r="B5" s="174" t="s">
        <v>137</v>
      </c>
      <c r="C5" s="174" t="s">
        <v>138</v>
      </c>
      <c r="D5" s="177" t="s">
        <v>177</v>
      </c>
      <c r="E5" s="174" t="s">
        <v>145</v>
      </c>
      <c r="F5" s="194" t="s">
        <v>148</v>
      </c>
      <c r="G5" s="194" t="s">
        <v>171</v>
      </c>
      <c r="H5" s="194" t="s">
        <v>175</v>
      </c>
      <c r="I5" s="194" t="s">
        <v>178</v>
      </c>
    </row>
    <row r="6" spans="2:9">
      <c r="B6" s="281" t="s">
        <v>159</v>
      </c>
      <c r="C6" s="176" t="s">
        <v>139</v>
      </c>
      <c r="D6" s="184">
        <v>200</v>
      </c>
      <c r="E6" s="184">
        <v>200</v>
      </c>
      <c r="F6" s="184">
        <v>200</v>
      </c>
      <c r="G6" s="184">
        <v>200</v>
      </c>
      <c r="H6" s="184">
        <v>200</v>
      </c>
      <c r="I6" s="184">
        <v>200</v>
      </c>
    </row>
    <row r="7" spans="2:9">
      <c r="B7" s="281"/>
      <c r="C7" s="176" t="s">
        <v>140</v>
      </c>
      <c r="D7" s="184">
        <v>38076</v>
      </c>
      <c r="E7" s="184">
        <f>E23</f>
        <v>40800</v>
      </c>
      <c r="F7" s="184">
        <f t="shared" ref="F7:I7" si="0">F23</f>
        <v>46550</v>
      </c>
      <c r="G7" s="184">
        <f t="shared" si="0"/>
        <v>52500</v>
      </c>
      <c r="H7" s="184">
        <f t="shared" si="0"/>
        <v>58075</v>
      </c>
      <c r="I7" s="184">
        <f t="shared" si="0"/>
        <v>58650</v>
      </c>
    </row>
    <row r="8" spans="2:9">
      <c r="B8" s="281"/>
      <c r="C8" s="176" t="s">
        <v>143</v>
      </c>
      <c r="D8" s="185">
        <v>7615259</v>
      </c>
      <c r="E8" s="185">
        <f>E6*E7</f>
        <v>8160000</v>
      </c>
      <c r="F8" s="185">
        <f t="shared" ref="F8:I8" si="1">F6*F7</f>
        <v>9310000</v>
      </c>
      <c r="G8" s="185">
        <f t="shared" si="1"/>
        <v>10500000</v>
      </c>
      <c r="H8" s="185">
        <f t="shared" si="1"/>
        <v>11615000</v>
      </c>
      <c r="I8" s="185">
        <f t="shared" si="1"/>
        <v>11730000</v>
      </c>
    </row>
    <row r="9" spans="2:9">
      <c r="B9" s="282"/>
      <c r="C9" s="176" t="s">
        <v>139</v>
      </c>
      <c r="D9" s="175"/>
      <c r="E9" s="175"/>
      <c r="F9" s="175"/>
      <c r="G9" s="175"/>
      <c r="H9" s="175"/>
      <c r="I9" s="175"/>
    </row>
    <row r="10" spans="2:9">
      <c r="B10" s="282"/>
      <c r="C10" s="176" t="s">
        <v>140</v>
      </c>
      <c r="D10" s="175"/>
      <c r="E10" s="175"/>
      <c r="F10" s="175"/>
      <c r="G10" s="175"/>
      <c r="H10" s="175"/>
      <c r="I10" s="175"/>
    </row>
    <row r="11" spans="2:9">
      <c r="B11" s="282"/>
      <c r="C11" s="176" t="s">
        <v>143</v>
      </c>
      <c r="D11" s="175"/>
      <c r="E11" s="175"/>
      <c r="F11" s="175"/>
      <c r="G11" s="175"/>
      <c r="H11" s="175"/>
      <c r="I11" s="175"/>
    </row>
    <row r="12" spans="2:9">
      <c r="B12" s="282"/>
      <c r="C12" s="176" t="s">
        <v>139</v>
      </c>
      <c r="D12" s="175"/>
      <c r="E12" s="175"/>
      <c r="F12" s="175"/>
      <c r="G12" s="175"/>
      <c r="H12" s="175"/>
      <c r="I12" s="175"/>
    </row>
    <row r="13" spans="2:9">
      <c r="B13" s="282"/>
      <c r="C13" s="176" t="s">
        <v>140</v>
      </c>
      <c r="D13" s="175"/>
      <c r="E13" s="175"/>
      <c r="F13" s="175"/>
      <c r="G13" s="175"/>
      <c r="H13" s="175"/>
      <c r="I13" s="175"/>
    </row>
    <row r="14" spans="2:9">
      <c r="B14" s="282"/>
      <c r="C14" s="176" t="s">
        <v>143</v>
      </c>
      <c r="D14" s="175"/>
      <c r="E14" s="175"/>
      <c r="F14" s="175"/>
      <c r="G14" s="175"/>
      <c r="H14" s="175"/>
      <c r="I14" s="175"/>
    </row>
    <row r="15" spans="2:9">
      <c r="B15" s="282"/>
      <c r="C15" s="176" t="s">
        <v>139</v>
      </c>
      <c r="D15" s="175"/>
      <c r="E15" s="175"/>
      <c r="F15" s="175"/>
      <c r="G15" s="175"/>
      <c r="H15" s="175"/>
      <c r="I15" s="175"/>
    </row>
    <row r="16" spans="2:9">
      <c r="B16" s="282"/>
      <c r="C16" s="176" t="s">
        <v>140</v>
      </c>
      <c r="D16" s="175"/>
      <c r="E16" s="175"/>
      <c r="F16" s="175"/>
      <c r="G16" s="175"/>
      <c r="H16" s="175"/>
      <c r="I16" s="175"/>
    </row>
    <row r="17" spans="2:9">
      <c r="B17" s="282"/>
      <c r="C17" s="176" t="s">
        <v>143</v>
      </c>
      <c r="D17" s="175"/>
      <c r="E17" s="175"/>
      <c r="F17" s="175"/>
      <c r="G17" s="175"/>
      <c r="H17" s="175"/>
      <c r="I17" s="175"/>
    </row>
    <row r="18" spans="2:9" ht="21" customHeight="1">
      <c r="B18" s="283" t="s">
        <v>144</v>
      </c>
      <c r="C18" s="283"/>
      <c r="D18" s="182">
        <f>D8+D11+D14+D17</f>
        <v>7615259</v>
      </c>
      <c r="E18" s="182">
        <f t="shared" ref="E18:I18" si="2">E8+E11+E14+E17</f>
        <v>8160000</v>
      </c>
      <c r="F18" s="182">
        <f t="shared" si="2"/>
        <v>9310000</v>
      </c>
      <c r="G18" s="182">
        <f t="shared" si="2"/>
        <v>10500000</v>
      </c>
      <c r="H18" s="182">
        <f t="shared" si="2"/>
        <v>11615000</v>
      </c>
      <c r="I18" s="182">
        <f t="shared" si="2"/>
        <v>11730000</v>
      </c>
    </row>
    <row r="21" spans="2:9">
      <c r="C21" s="175" t="s">
        <v>162</v>
      </c>
      <c r="D21" s="181">
        <f>'2作物栽培計画'!B29</f>
        <v>820</v>
      </c>
      <c r="E21" s="181">
        <f>'2作物栽培計画'!H29</f>
        <v>850</v>
      </c>
      <c r="F21" s="181">
        <f>'2作物栽培計画'!N29</f>
        <v>950</v>
      </c>
      <c r="G21" s="181">
        <f>'2作物栽培計画'!T29</f>
        <v>1050</v>
      </c>
      <c r="H21" s="181">
        <f>'2作物栽培計画'!Z29</f>
        <v>1150</v>
      </c>
      <c r="I21" s="181">
        <f>'2作物栽培計画'!AF29</f>
        <v>1150</v>
      </c>
    </row>
    <row r="22" spans="2:9">
      <c r="C22" s="175" t="s">
        <v>163</v>
      </c>
      <c r="D22" s="181">
        <v>464.34145999999998</v>
      </c>
      <c r="E22" s="181">
        <v>480</v>
      </c>
      <c r="F22" s="181">
        <v>490</v>
      </c>
      <c r="G22" s="181">
        <v>500</v>
      </c>
      <c r="H22" s="181">
        <v>505</v>
      </c>
      <c r="I22" s="181">
        <v>510</v>
      </c>
    </row>
    <row r="23" spans="2:9">
      <c r="C23" s="175" t="s">
        <v>164</v>
      </c>
      <c r="D23" s="181">
        <f>D21*D22/10</f>
        <v>38075.99972</v>
      </c>
      <c r="E23" s="181">
        <f t="shared" ref="E23:I23" si="3">E21*E22/10</f>
        <v>40800</v>
      </c>
      <c r="F23" s="181">
        <f t="shared" si="3"/>
        <v>46550</v>
      </c>
      <c r="G23" s="181">
        <f t="shared" si="3"/>
        <v>52500</v>
      </c>
      <c r="H23" s="181">
        <f t="shared" si="3"/>
        <v>58075</v>
      </c>
      <c r="I23" s="181">
        <f t="shared" si="3"/>
        <v>58650</v>
      </c>
    </row>
  </sheetData>
  <mergeCells count="5">
    <mergeCell ref="B6:B8"/>
    <mergeCell ref="B9:B11"/>
    <mergeCell ref="B12:B14"/>
    <mergeCell ref="B15:B17"/>
    <mergeCell ref="B18:C18"/>
  </mergeCells>
  <phoneticPr fontId="2"/>
  <pageMargins left="0.25" right="0.25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showZeros="0" topLeftCell="A7" zoomScaleNormal="100" zoomScaleSheetLayoutView="100" zoomScalePageLayoutView="160" workbookViewId="0">
      <selection activeCell="J14" sqref="J14"/>
    </sheetView>
  </sheetViews>
  <sheetFormatPr defaultRowHeight="13.5"/>
  <cols>
    <col min="1" max="1" width="4.125" style="127" customWidth="1"/>
    <col min="2" max="3" width="14.75" style="114" customWidth="1"/>
    <col min="4" max="4" width="17.125" style="114" customWidth="1"/>
    <col min="5" max="5" width="8.875" style="114" customWidth="1"/>
    <col min="6" max="9" width="16.5" style="114" customWidth="1"/>
    <col min="10" max="10" width="15.625" style="114" customWidth="1"/>
    <col min="11" max="16384" width="9" style="114"/>
  </cols>
  <sheetData>
    <row r="1" spans="1:10" ht="27" customHeight="1" thickBot="1">
      <c r="A1" s="293" t="s">
        <v>134</v>
      </c>
      <c r="B1" s="293"/>
      <c r="C1" s="293"/>
      <c r="D1" s="293"/>
      <c r="E1" s="293"/>
      <c r="J1" s="157" t="s">
        <v>111</v>
      </c>
    </row>
    <row r="2" spans="1:10" ht="27" customHeight="1">
      <c r="A2" s="294" t="s">
        <v>24</v>
      </c>
      <c r="B2" s="295"/>
      <c r="C2" s="290" t="s">
        <v>130</v>
      </c>
      <c r="D2" s="153"/>
      <c r="E2" s="290" t="s">
        <v>131</v>
      </c>
      <c r="F2" s="299" t="s">
        <v>44</v>
      </c>
      <c r="G2" s="304" t="s">
        <v>129</v>
      </c>
      <c r="H2" s="304"/>
      <c r="I2" s="305"/>
      <c r="J2" s="301" t="s">
        <v>127</v>
      </c>
    </row>
    <row r="3" spans="1:10" ht="27" customHeight="1">
      <c r="A3" s="296"/>
      <c r="B3" s="297"/>
      <c r="C3" s="291"/>
      <c r="D3" s="115" t="s">
        <v>10</v>
      </c>
      <c r="E3" s="291"/>
      <c r="F3" s="300"/>
      <c r="G3" s="288" t="s">
        <v>11</v>
      </c>
      <c r="H3" s="288" t="s">
        <v>25</v>
      </c>
      <c r="I3" s="288" t="s">
        <v>128</v>
      </c>
      <c r="J3" s="302"/>
    </row>
    <row r="4" spans="1:10" ht="27" customHeight="1">
      <c r="A4" s="298"/>
      <c r="B4" s="216"/>
      <c r="C4" s="289"/>
      <c r="D4" s="115"/>
      <c r="E4" s="289"/>
      <c r="F4" s="214"/>
      <c r="G4" s="289"/>
      <c r="H4" s="289"/>
      <c r="I4" s="289"/>
      <c r="J4" s="303"/>
    </row>
    <row r="5" spans="1:10" ht="27" customHeight="1">
      <c r="A5" s="292" t="s">
        <v>125</v>
      </c>
      <c r="B5" s="116"/>
      <c r="C5" s="116"/>
      <c r="D5" s="117"/>
      <c r="E5" s="117"/>
      <c r="F5" s="117"/>
      <c r="G5" s="117"/>
      <c r="H5" s="117"/>
      <c r="I5" s="117"/>
      <c r="J5" s="149"/>
    </row>
    <row r="6" spans="1:10" ht="27" customHeight="1">
      <c r="A6" s="285"/>
      <c r="B6" s="116"/>
      <c r="C6" s="116"/>
      <c r="D6" s="117"/>
      <c r="E6" s="118"/>
      <c r="F6" s="117"/>
      <c r="G6" s="117"/>
      <c r="H6" s="117"/>
      <c r="I6" s="117"/>
      <c r="J6" s="149"/>
    </row>
    <row r="7" spans="1:10" ht="27" customHeight="1">
      <c r="A7" s="285"/>
      <c r="B7" s="116"/>
      <c r="C7" s="116"/>
      <c r="D7" s="117"/>
      <c r="E7" s="118"/>
      <c r="F7" s="117"/>
      <c r="G7" s="117"/>
      <c r="H7" s="117"/>
      <c r="I7" s="117"/>
      <c r="J7" s="149"/>
    </row>
    <row r="8" spans="1:10" ht="27" customHeight="1">
      <c r="A8" s="285"/>
      <c r="B8" s="116"/>
      <c r="C8" s="116"/>
      <c r="D8" s="117"/>
      <c r="E8" s="118"/>
      <c r="F8" s="117"/>
      <c r="G8" s="117"/>
      <c r="H8" s="117"/>
      <c r="I8" s="117"/>
      <c r="J8" s="149"/>
    </row>
    <row r="9" spans="1:10" ht="27" customHeight="1">
      <c r="A9" s="285"/>
      <c r="B9" s="116"/>
      <c r="C9" s="116"/>
      <c r="D9" s="117"/>
      <c r="E9" s="118"/>
      <c r="F9" s="117"/>
      <c r="G9" s="117"/>
      <c r="H9" s="117"/>
      <c r="I9" s="117"/>
      <c r="J9" s="149"/>
    </row>
    <row r="10" spans="1:10" ht="27" customHeight="1">
      <c r="A10" s="285"/>
      <c r="B10" s="119"/>
      <c r="C10" s="119"/>
      <c r="D10" s="118"/>
      <c r="E10" s="118"/>
      <c r="F10" s="118"/>
      <c r="G10" s="118"/>
      <c r="H10" s="118"/>
      <c r="I10" s="118"/>
      <c r="J10" s="149"/>
    </row>
    <row r="11" spans="1:10" ht="27" customHeight="1" thickBot="1">
      <c r="A11" s="285"/>
      <c r="B11" s="120" t="s">
        <v>26</v>
      </c>
      <c r="C11" s="120"/>
      <c r="D11" s="121">
        <f>SUM(D5:D10)</f>
        <v>0</v>
      </c>
      <c r="E11" s="121">
        <f t="shared" ref="E11:I11" si="0">SUM(E5:E10)</f>
        <v>0</v>
      </c>
      <c r="F11" s="121">
        <f t="shared" si="0"/>
        <v>0</v>
      </c>
      <c r="G11" s="121">
        <f t="shared" si="0"/>
        <v>0</v>
      </c>
      <c r="H11" s="121">
        <f t="shared" si="0"/>
        <v>0</v>
      </c>
      <c r="I11" s="121">
        <f t="shared" si="0"/>
        <v>0</v>
      </c>
      <c r="J11" s="150"/>
    </row>
    <row r="12" spans="1:10" ht="27" customHeight="1" thickTop="1">
      <c r="A12" s="284" t="s">
        <v>126</v>
      </c>
      <c r="B12" s="119" t="s">
        <v>158</v>
      </c>
      <c r="C12" s="148" t="s">
        <v>160</v>
      </c>
      <c r="D12" s="117">
        <v>2400000</v>
      </c>
      <c r="E12" s="117">
        <v>1</v>
      </c>
      <c r="F12" s="117">
        <v>2400000</v>
      </c>
      <c r="G12" s="117"/>
      <c r="H12" s="117">
        <v>1200000</v>
      </c>
      <c r="I12" s="117">
        <v>1200000</v>
      </c>
      <c r="J12" s="151" t="s">
        <v>180</v>
      </c>
    </row>
    <row r="13" spans="1:10" ht="27" customHeight="1">
      <c r="A13" s="285"/>
      <c r="B13" s="119" t="s">
        <v>161</v>
      </c>
      <c r="C13" s="148" t="s">
        <v>166</v>
      </c>
      <c r="D13" s="117">
        <v>5000000</v>
      </c>
      <c r="E13" s="117">
        <v>1</v>
      </c>
      <c r="F13" s="117">
        <v>5000000</v>
      </c>
      <c r="G13" s="117"/>
      <c r="H13" s="117">
        <v>2500000</v>
      </c>
      <c r="I13" s="117">
        <v>2500000</v>
      </c>
      <c r="J13" s="178" t="s">
        <v>181</v>
      </c>
    </row>
    <row r="14" spans="1:10" ht="27" customHeight="1">
      <c r="A14" s="285"/>
      <c r="B14" s="119"/>
      <c r="C14" s="148"/>
      <c r="D14" s="117"/>
      <c r="E14" s="117"/>
      <c r="F14" s="117"/>
      <c r="G14" s="117"/>
      <c r="H14" s="117"/>
      <c r="I14" s="117"/>
      <c r="J14" s="178"/>
    </row>
    <row r="15" spans="1:10" ht="27" customHeight="1">
      <c r="A15" s="285"/>
      <c r="B15" s="119"/>
      <c r="C15" s="119"/>
      <c r="D15" s="117"/>
      <c r="E15" s="117"/>
      <c r="F15" s="117"/>
      <c r="G15" s="117"/>
      <c r="H15" s="117"/>
      <c r="I15" s="117"/>
      <c r="J15" s="149"/>
    </row>
    <row r="16" spans="1:10" ht="27" customHeight="1">
      <c r="A16" s="285"/>
      <c r="B16" s="119"/>
      <c r="C16" s="119"/>
      <c r="D16" s="117"/>
      <c r="E16" s="117"/>
      <c r="F16" s="117"/>
      <c r="G16" s="117"/>
      <c r="H16" s="117"/>
      <c r="I16" s="117"/>
      <c r="J16" s="149"/>
    </row>
    <row r="17" spans="1:10" ht="27" customHeight="1">
      <c r="A17" s="285"/>
      <c r="B17" s="119"/>
      <c r="C17" s="119"/>
      <c r="D17" s="117"/>
      <c r="E17" s="117"/>
      <c r="F17" s="117"/>
      <c r="G17" s="117"/>
      <c r="H17" s="117"/>
      <c r="I17" s="117"/>
      <c r="J17" s="149"/>
    </row>
    <row r="18" spans="1:10" ht="27" customHeight="1">
      <c r="A18" s="285"/>
      <c r="B18" s="119"/>
      <c r="C18" s="119"/>
      <c r="D18" s="117"/>
      <c r="E18" s="117"/>
      <c r="F18" s="117"/>
      <c r="G18" s="117"/>
      <c r="H18" s="117"/>
      <c r="I18" s="117"/>
      <c r="J18" s="149"/>
    </row>
    <row r="19" spans="1:10" ht="27" customHeight="1">
      <c r="A19" s="285"/>
      <c r="B19" s="119"/>
      <c r="C19" s="119"/>
      <c r="D19" s="117"/>
      <c r="E19" s="117"/>
      <c r="F19" s="117"/>
      <c r="G19" s="117"/>
      <c r="H19" s="117"/>
      <c r="I19" s="117"/>
      <c r="J19" s="149"/>
    </row>
    <row r="20" spans="1:10" ht="27" customHeight="1">
      <c r="A20" s="285"/>
      <c r="B20" s="119"/>
      <c r="C20" s="119"/>
      <c r="D20" s="117"/>
      <c r="E20" s="117"/>
      <c r="F20" s="117"/>
      <c r="G20" s="117"/>
      <c r="H20" s="117"/>
      <c r="I20" s="117"/>
      <c r="J20" s="149"/>
    </row>
    <row r="21" spans="1:10" ht="27" customHeight="1">
      <c r="A21" s="285"/>
      <c r="B21" s="119"/>
      <c r="C21" s="119"/>
      <c r="D21" s="117"/>
      <c r="E21" s="117"/>
      <c r="F21" s="117"/>
      <c r="G21" s="117"/>
      <c r="H21" s="117"/>
      <c r="I21" s="117"/>
      <c r="J21" s="149"/>
    </row>
    <row r="22" spans="1:10" ht="27" customHeight="1" thickBot="1">
      <c r="A22" s="285"/>
      <c r="B22" s="158" t="s">
        <v>26</v>
      </c>
      <c r="C22" s="120"/>
      <c r="D22" s="122">
        <f>SUM(D12:D21)</f>
        <v>7400000</v>
      </c>
      <c r="E22" s="122">
        <f t="shared" ref="E22:I22" si="1">SUM(E12:E21)</f>
        <v>2</v>
      </c>
      <c r="F22" s="122">
        <f t="shared" si="1"/>
        <v>7400000</v>
      </c>
      <c r="G22" s="122">
        <f t="shared" si="1"/>
        <v>0</v>
      </c>
      <c r="H22" s="122">
        <f t="shared" si="1"/>
        <v>3700000</v>
      </c>
      <c r="I22" s="122">
        <f t="shared" si="1"/>
        <v>3700000</v>
      </c>
      <c r="J22" s="152"/>
    </row>
    <row r="23" spans="1:10" ht="27" customHeight="1" thickTop="1" thickBot="1">
      <c r="A23" s="286" t="s">
        <v>27</v>
      </c>
      <c r="B23" s="287"/>
      <c r="C23" s="154"/>
      <c r="D23" s="155">
        <f>D11+D22</f>
        <v>7400000</v>
      </c>
      <c r="E23" s="155">
        <f t="shared" ref="E23:I23" si="2">E11+E22</f>
        <v>2</v>
      </c>
      <c r="F23" s="155">
        <f t="shared" si="2"/>
        <v>7400000</v>
      </c>
      <c r="G23" s="155">
        <f t="shared" si="2"/>
        <v>0</v>
      </c>
      <c r="H23" s="155">
        <f t="shared" si="2"/>
        <v>3700000</v>
      </c>
      <c r="I23" s="155">
        <f t="shared" si="2"/>
        <v>3700000</v>
      </c>
      <c r="J23" s="156"/>
    </row>
    <row r="24" spans="1:10" ht="18.2" customHeight="1"/>
    <row r="25" spans="1:10" ht="18.2" customHeight="1">
      <c r="B25" s="123"/>
      <c r="C25" s="123"/>
      <c r="D25" s="123"/>
      <c r="E25" s="124"/>
    </row>
    <row r="26" spans="1:10" ht="17.25">
      <c r="B26" s="123"/>
      <c r="C26" s="123"/>
      <c r="D26" s="123"/>
      <c r="E26" s="124"/>
    </row>
  </sheetData>
  <mergeCells count="13">
    <mergeCell ref="A1:E1"/>
    <mergeCell ref="A2:B4"/>
    <mergeCell ref="F2:F4"/>
    <mergeCell ref="J2:J4"/>
    <mergeCell ref="G2:I2"/>
    <mergeCell ref="A12:A22"/>
    <mergeCell ref="A23:B23"/>
    <mergeCell ref="I3:I4"/>
    <mergeCell ref="G3:G4"/>
    <mergeCell ref="H3:H4"/>
    <mergeCell ref="C2:C4"/>
    <mergeCell ref="E2:E4"/>
    <mergeCell ref="A5:A11"/>
  </mergeCells>
  <phoneticPr fontId="2"/>
  <printOptions horizontalCentered="1" verticalCentered="1"/>
  <pageMargins left="0.78740157480314965" right="0.78740157480314965" top="0.98425196850393704" bottom="0.59" header="0.51181102362204722" footer="0.51181102362204722"/>
  <pageSetup paperSize="9" scale="85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Zeros="0" view="pageBreakPreview" zoomScale="75" zoomScaleNormal="75" zoomScaleSheetLayoutView="75" workbookViewId="0">
      <selection activeCell="I9" sqref="I9"/>
    </sheetView>
  </sheetViews>
  <sheetFormatPr defaultRowHeight="14.25"/>
  <cols>
    <col min="1" max="1" width="5.75" style="42" customWidth="1"/>
    <col min="2" max="3" width="22.375" style="44" customWidth="1"/>
    <col min="4" max="7" width="22.375" style="42" customWidth="1"/>
    <col min="8" max="8" width="16.75" style="42" customWidth="1"/>
    <col min="9" max="16384" width="9" style="42"/>
  </cols>
  <sheetData>
    <row r="1" spans="1:8" ht="27.75" customHeight="1">
      <c r="A1" s="308" t="s">
        <v>135</v>
      </c>
      <c r="B1" s="308"/>
      <c r="C1" s="41"/>
      <c r="G1" s="43" t="s">
        <v>1</v>
      </c>
    </row>
    <row r="2" spans="1:8" ht="27.75" customHeight="1" thickBot="1">
      <c r="A2" s="41"/>
      <c r="B2" s="41"/>
      <c r="C2" s="41"/>
      <c r="G2" s="43"/>
    </row>
    <row r="3" spans="1:8" s="44" customFormat="1" ht="27.75" customHeight="1">
      <c r="A3" s="309" t="s">
        <v>21</v>
      </c>
      <c r="B3" s="310"/>
      <c r="C3" s="65" t="s">
        <v>145</v>
      </c>
      <c r="D3" s="65" t="s">
        <v>148</v>
      </c>
      <c r="E3" s="65" t="s">
        <v>171</v>
      </c>
      <c r="F3" s="65" t="s">
        <v>175</v>
      </c>
      <c r="G3" s="191" t="s">
        <v>178</v>
      </c>
      <c r="H3" s="62"/>
    </row>
    <row r="4" spans="1:8" ht="27.75" customHeight="1">
      <c r="A4" s="66"/>
      <c r="B4" s="45" t="s">
        <v>12</v>
      </c>
      <c r="C4" s="46">
        <v>4000000</v>
      </c>
      <c r="D4" s="47">
        <f>C19</f>
        <v>3434628</v>
      </c>
      <c r="E4" s="47">
        <f>D19</f>
        <v>6187256</v>
      </c>
      <c r="F4" s="47">
        <f>E19</f>
        <v>9436884</v>
      </c>
      <c r="G4" s="67">
        <f>F19</f>
        <v>13195512</v>
      </c>
      <c r="H4" s="60"/>
    </row>
    <row r="5" spans="1:8" ht="27.75" customHeight="1">
      <c r="A5" s="68"/>
      <c r="B5" s="45" t="s">
        <v>107</v>
      </c>
      <c r="C5" s="48">
        <f>'3年次別収支'!G6</f>
        <v>8860000</v>
      </c>
      <c r="D5" s="48">
        <f>'3年次別収支'!H6</f>
        <v>10110000</v>
      </c>
      <c r="E5" s="48">
        <f>'3年次別収支'!I6</f>
        <v>11400000</v>
      </c>
      <c r="F5" s="48">
        <f>'3年次別収支'!J6</f>
        <v>12515000</v>
      </c>
      <c r="G5" s="69">
        <f>'3年次別収支'!K6</f>
        <v>12930000</v>
      </c>
      <c r="H5" s="60"/>
    </row>
    <row r="6" spans="1:8" ht="27.75" customHeight="1">
      <c r="A6" s="70" t="s">
        <v>13</v>
      </c>
      <c r="B6" s="45" t="s">
        <v>14</v>
      </c>
      <c r="C6" s="49">
        <f>SUM('3年次別収支'!G39:G41)</f>
        <v>578628</v>
      </c>
      <c r="D6" s="49">
        <f>SUM('3年次別収支'!H39:H41)</f>
        <v>578628</v>
      </c>
      <c r="E6" s="49">
        <f>SUM('3年次別収支'!I39:I41)</f>
        <v>578628</v>
      </c>
      <c r="F6" s="49">
        <f>SUM('3年次別収支'!J39:J41)</f>
        <v>578628</v>
      </c>
      <c r="G6" s="160">
        <f>SUM('3年次別収支'!K39:K41)</f>
        <v>578628</v>
      </c>
      <c r="H6" s="60"/>
    </row>
    <row r="7" spans="1:8" ht="27.75" customHeight="1">
      <c r="A7" s="70"/>
      <c r="B7" s="45" t="s">
        <v>4</v>
      </c>
      <c r="C7" s="48">
        <f>SUM('3年次別収支'!G16:G18)</f>
        <v>2829462</v>
      </c>
      <c r="D7" s="48">
        <f>SUM('3年次別収支'!H16:H18)</f>
        <v>2409462</v>
      </c>
      <c r="E7" s="48">
        <f>SUM('3年次別収支'!I16:I18)</f>
        <v>1640462</v>
      </c>
      <c r="F7" s="48">
        <f>SUM('3年次別収支'!J16:J18)</f>
        <v>899462</v>
      </c>
      <c r="G7" s="69">
        <f>SUM('3年次別収支'!K16:K18)</f>
        <v>1158462</v>
      </c>
      <c r="H7" s="60"/>
    </row>
    <row r="8" spans="1:8" ht="27.75" customHeight="1">
      <c r="A8" s="70"/>
      <c r="B8" s="45" t="s">
        <v>123</v>
      </c>
      <c r="C8" s="48"/>
      <c r="D8" s="50"/>
      <c r="E8" s="50"/>
      <c r="F8" s="50"/>
      <c r="G8" s="69"/>
      <c r="H8" s="60"/>
    </row>
    <row r="9" spans="1:8" ht="27.75" customHeight="1">
      <c r="A9" s="70" t="s">
        <v>2</v>
      </c>
      <c r="B9" s="51" t="s">
        <v>45</v>
      </c>
      <c r="C9" s="52"/>
      <c r="D9" s="52"/>
      <c r="E9" s="53"/>
      <c r="F9" s="53"/>
      <c r="G9" s="71"/>
      <c r="H9" s="60"/>
    </row>
    <row r="10" spans="1:8" ht="27.75" customHeight="1">
      <c r="A10" s="70"/>
      <c r="B10" s="54"/>
      <c r="C10" s="55"/>
      <c r="D10" s="48"/>
      <c r="E10" s="50"/>
      <c r="F10" s="50"/>
      <c r="G10" s="69"/>
      <c r="H10" s="60"/>
    </row>
    <row r="11" spans="1:8" ht="27.75" customHeight="1">
      <c r="A11" s="70"/>
      <c r="B11" s="45" t="s">
        <v>22</v>
      </c>
      <c r="C11" s="56">
        <f>SUM(C4:C10)</f>
        <v>16268090</v>
      </c>
      <c r="D11" s="56">
        <f>SUM(D4:D10)</f>
        <v>16532718</v>
      </c>
      <c r="E11" s="57">
        <f>SUM(E4:E10)</f>
        <v>19806346</v>
      </c>
      <c r="F11" s="57">
        <f>SUM(F4:F10)</f>
        <v>23429974</v>
      </c>
      <c r="G11" s="72">
        <f>SUM(G4:G10)</f>
        <v>27862602</v>
      </c>
      <c r="H11" s="60"/>
    </row>
    <row r="12" spans="1:8" ht="27.75" customHeight="1">
      <c r="A12" s="73"/>
      <c r="B12" s="45" t="s">
        <v>15</v>
      </c>
      <c r="C12" s="48">
        <f>'3年次別収支'!G25</f>
        <v>6081462</v>
      </c>
      <c r="D12" s="48">
        <f>'3年次別収支'!H25</f>
        <v>5983462</v>
      </c>
      <c r="E12" s="48">
        <f>'3年次別収支'!I25</f>
        <v>5997462</v>
      </c>
      <c r="F12" s="48">
        <f>'3年次別収支'!J25</f>
        <v>5852462</v>
      </c>
      <c r="G12" s="69">
        <f>'3年次別収支'!K25</f>
        <v>6211462</v>
      </c>
      <c r="H12" s="60"/>
    </row>
    <row r="13" spans="1:8" ht="27.75" customHeight="1">
      <c r="A13" s="70" t="s">
        <v>16</v>
      </c>
      <c r="B13" s="45" t="s">
        <v>17</v>
      </c>
      <c r="C13" s="48">
        <f>'3年次別収支'!G37</f>
        <v>172000</v>
      </c>
      <c r="D13" s="48">
        <f>'3年次別収支'!H37</f>
        <v>182000</v>
      </c>
      <c r="E13" s="48">
        <f>'3年次別収支'!I37</f>
        <v>192000</v>
      </c>
      <c r="F13" s="48">
        <f>'3年次別収支'!J37</f>
        <v>202000</v>
      </c>
      <c r="G13" s="69">
        <f>'3年次別収支'!K37</f>
        <v>207000</v>
      </c>
      <c r="H13" s="60"/>
    </row>
    <row r="14" spans="1:8" ht="27.75" customHeight="1">
      <c r="A14" s="70"/>
      <c r="B14" s="45" t="s">
        <v>5</v>
      </c>
      <c r="C14" s="125">
        <f>SUM('3年次別収支'!G42:G44)</f>
        <v>0</v>
      </c>
      <c r="D14" s="58">
        <f>SUM('3年次別収支'!H42:H44)</f>
        <v>0</v>
      </c>
      <c r="E14" s="59">
        <f>SUM('3年次別収支'!I42:I44)</f>
        <v>0</v>
      </c>
      <c r="F14" s="59">
        <f>SUM('3年次別収支'!J42:J44)</f>
        <v>0</v>
      </c>
      <c r="G14" s="74">
        <f>SUM('3年次別収支'!K42:K44)</f>
        <v>0</v>
      </c>
      <c r="H14" s="60"/>
    </row>
    <row r="15" spans="1:8" ht="27.75" customHeight="1">
      <c r="A15" s="70"/>
      <c r="B15" s="51" t="s">
        <v>46</v>
      </c>
      <c r="C15" s="46">
        <v>1180000</v>
      </c>
      <c r="D15" s="46">
        <v>1180000</v>
      </c>
      <c r="E15" s="46">
        <v>1180000</v>
      </c>
      <c r="F15" s="46">
        <v>1180000</v>
      </c>
      <c r="G15" s="71">
        <v>1560000</v>
      </c>
      <c r="H15" s="60"/>
    </row>
    <row r="16" spans="1:8" ht="27.75" customHeight="1">
      <c r="A16" s="70" t="s">
        <v>3</v>
      </c>
      <c r="B16" s="45" t="s">
        <v>108</v>
      </c>
      <c r="C16" s="147">
        <v>2400000</v>
      </c>
      <c r="D16" s="48"/>
      <c r="E16" s="50"/>
      <c r="F16" s="50"/>
      <c r="G16" s="69">
        <v>5000000</v>
      </c>
      <c r="H16" s="60"/>
    </row>
    <row r="17" spans="1:9" ht="27.75" customHeight="1">
      <c r="A17" s="70"/>
      <c r="B17" s="45" t="s">
        <v>167</v>
      </c>
      <c r="C17" s="183">
        <v>3000000</v>
      </c>
      <c r="D17" s="183">
        <v>3000000</v>
      </c>
      <c r="E17" s="183">
        <v>3000000</v>
      </c>
      <c r="F17" s="183">
        <v>3000000</v>
      </c>
      <c r="G17" s="192">
        <v>3000000</v>
      </c>
      <c r="H17" s="60"/>
    </row>
    <row r="18" spans="1:9" ht="27.75" customHeight="1">
      <c r="A18" s="75"/>
      <c r="B18" s="45" t="s">
        <v>22</v>
      </c>
      <c r="C18" s="56">
        <f>SUM(C12:C17)</f>
        <v>12833462</v>
      </c>
      <c r="D18" s="56">
        <f>SUM(D12:D17)</f>
        <v>10345462</v>
      </c>
      <c r="E18" s="56">
        <f>SUM(E12:E17)</f>
        <v>10369462</v>
      </c>
      <c r="F18" s="56">
        <f>SUM(F12:F17)</f>
        <v>10234462</v>
      </c>
      <c r="G18" s="72">
        <f>SUM(G12:G17)</f>
        <v>15978462</v>
      </c>
      <c r="H18" s="60"/>
    </row>
    <row r="19" spans="1:9" ht="27.75" customHeight="1" thickBot="1">
      <c r="A19" s="306" t="s">
        <v>109</v>
      </c>
      <c r="B19" s="307"/>
      <c r="C19" s="76">
        <f>C11-C18</f>
        <v>3434628</v>
      </c>
      <c r="D19" s="76">
        <f>D11-D18</f>
        <v>6187256</v>
      </c>
      <c r="E19" s="76">
        <f>E11-E18</f>
        <v>9436884</v>
      </c>
      <c r="F19" s="76">
        <f>F11-F18</f>
        <v>13195512</v>
      </c>
      <c r="G19" s="161">
        <f>G11-G18</f>
        <v>11884140</v>
      </c>
      <c r="H19" s="60"/>
    </row>
    <row r="20" spans="1:9" ht="32.25" customHeight="1">
      <c r="B20" s="63"/>
      <c r="C20" s="63"/>
      <c r="D20" s="64"/>
      <c r="I20" s="60"/>
    </row>
    <row r="22" spans="1:9">
      <c r="E22" s="61"/>
    </row>
  </sheetData>
  <mergeCells count="3">
    <mergeCell ref="A19:B19"/>
    <mergeCell ref="A1:B1"/>
    <mergeCell ref="A3:B3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1表紙</vt:lpstr>
      <vt:lpstr>2作物栽培計画</vt:lpstr>
      <vt:lpstr>3年次別収支</vt:lpstr>
      <vt:lpstr>売上高参考</vt:lpstr>
      <vt:lpstr>4事業計画</vt:lpstr>
      <vt:lpstr>5資金運用計画</vt:lpstr>
      <vt:lpstr>'1表紙'!Print_Area</vt:lpstr>
      <vt:lpstr>'2作物栽培計画'!Print_Area</vt:lpstr>
      <vt:lpstr>'3年次別収支'!Print_Area</vt:lpstr>
      <vt:lpstr>'4事業計画'!Print_Area</vt:lpstr>
      <vt:lpstr>'5資金運用計画'!Print_Area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ohuchi</dc:creator>
  <cp:lastModifiedBy>新田 秀男</cp:lastModifiedBy>
  <cp:lastPrinted>2021-06-10T23:09:05Z</cp:lastPrinted>
  <dcterms:created xsi:type="dcterms:W3CDTF">2002-01-30T04:10:12Z</dcterms:created>
  <dcterms:modified xsi:type="dcterms:W3CDTF">2023-01-09T23:43:15Z</dcterms:modified>
</cp:coreProperties>
</file>